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40" yWindow="20" windowWidth="28560" windowHeight="15940" tabRatio="808" activeTab="7"/>
  </bookViews>
  <sheets>
    <sheet name="Présentation" sheetId="1" r:id="rId1"/>
    <sheet name="DOSSARDS" sheetId="2" r:id="rId2"/>
    <sheet name="Saisie papier" sheetId="3" r:id="rId3"/>
    <sheet name="ArrivéeF" sheetId="4" r:id="rId4"/>
    <sheet name="Classt Filles" sheetId="5" r:id="rId5"/>
    <sheet name="ArrivéeG" sheetId="6" r:id="rId6"/>
    <sheet name="Classt Garcons" sheetId="7" r:id="rId7"/>
    <sheet name="CLASSEMENT FINAL" sheetId="8" r:id="rId8"/>
  </sheets>
  <definedNames>
    <definedName name="Excel_BuiltIn_Print_Area_3" localSheetId="5">'ArrivéeG'!#REF!</definedName>
    <definedName name="Excel_BuiltIn_Print_Area_3" localSheetId="7">'ArrivéeF'!#REF!</definedName>
    <definedName name="Excel_BuiltIn_Print_Area_3" localSheetId="6">'ArrivéeF'!#REF!</definedName>
    <definedName name="Excel_BuiltIn_Print_Area_3">'ArrivéeF'!#REF!</definedName>
    <definedName name="Excel_BuiltIn_Print_Area_4" localSheetId="5">#REF!</definedName>
    <definedName name="Excel_BuiltIn_Print_Area_4" localSheetId="7">#REF!</definedName>
    <definedName name="Excel_BuiltIn_Print_Area_4" localSheetId="6">#REF!</definedName>
    <definedName name="Excel_BuiltIn_Print_Area_4">#REF!</definedName>
    <definedName name="_xlnm.Print_Area" localSheetId="7">'CLASSEMENT FINAL'!$A$1:$Q$28</definedName>
    <definedName name="_xlnm.Print_Area" localSheetId="4">'Classt Filles'!$A$2:$AD$33</definedName>
    <definedName name="_xlnm.Print_Area" localSheetId="6">'Classt Garcons'!$A$2:$AD$33</definedName>
    <definedName name="_xlnm.Print_Area" localSheetId="1">'DOSSARDS'!$A$1:$R$31</definedName>
    <definedName name="_xlnm.Print_Area" localSheetId="2">'Saisie papier'!$A$1:$N$22</definedName>
  </definedNames>
  <calcPr fullCalcOnLoad="1"/>
</workbook>
</file>

<file path=xl/sharedStrings.xml><?xml version="1.0" encoding="utf-8"?>
<sst xmlns="http://schemas.openxmlformats.org/spreadsheetml/2006/main" count="496" uniqueCount="420">
  <si>
    <t>( En bleu si le dossard n'existe pas )</t>
  </si>
  <si>
    <t>( En rouge en cas de doublons )</t>
  </si>
  <si>
    <t>COURSE</t>
  </si>
  <si>
    <t>Rang</t>
  </si>
  <si>
    <t>Dossard</t>
  </si>
  <si>
    <t xml:space="preserve"> </t>
  </si>
  <si>
    <t>place</t>
  </si>
  <si>
    <t>dossard</t>
  </si>
  <si>
    <t>clast</t>
  </si>
  <si>
    <t>classe1</t>
  </si>
  <si>
    <t>classe2</t>
  </si>
  <si>
    <t>classe3</t>
  </si>
  <si>
    <t>classe4</t>
  </si>
  <si>
    <t>classe5</t>
  </si>
  <si>
    <t>classe6</t>
  </si>
  <si>
    <t>PTS</t>
  </si>
  <si>
    <t>nbre d'arrivées</t>
  </si>
  <si>
    <t>minimum</t>
  </si>
  <si>
    <t>COURSE SOLIDAIRE</t>
  </si>
  <si>
    <t>Nombre d'arrivées" à la place"</t>
  </si>
  <si>
    <t>TOTAL</t>
  </si>
  <si>
    <t>F</t>
  </si>
  <si>
    <t>G</t>
  </si>
  <si>
    <t>pts</t>
  </si>
  <si>
    <t>CLASSEMENT FINAL</t>
  </si>
  <si>
    <t>Arrivée Garcons</t>
  </si>
  <si>
    <r>
      <t xml:space="preserve">Arrivée  </t>
    </r>
    <r>
      <rPr>
        <b/>
        <u val="single"/>
        <sz val="14"/>
        <rFont val="Verdana"/>
        <family val="0"/>
      </rPr>
      <t xml:space="preserve"> GARCONS</t>
    </r>
  </si>
  <si>
    <t>Faire une saisie papier de sécurité</t>
  </si>
  <si>
    <t>COURSE PERFORMANCE  RESULTATS GARCONS</t>
  </si>
  <si>
    <t>COURSE PERFORMANCE  RESULTATS FILLES</t>
  </si>
  <si>
    <t>niveau</t>
  </si>
  <si>
    <t>ème</t>
  </si>
  <si>
    <t>N°</t>
  </si>
  <si>
    <t>COURSE PERFORMANCE</t>
  </si>
  <si>
    <t>FILLES</t>
  </si>
  <si>
    <t>GARCONS</t>
  </si>
  <si>
    <r>
      <rPr>
        <b/>
        <sz val="12"/>
        <rFont val="Verdana"/>
        <family val="0"/>
      </rPr>
      <t xml:space="preserve">Arrivée  </t>
    </r>
    <r>
      <rPr>
        <b/>
        <u val="single"/>
        <sz val="14"/>
        <rFont val="Verdana"/>
        <family val="0"/>
      </rPr>
      <t xml:space="preserve"> FILLES</t>
    </r>
  </si>
  <si>
    <t>nomA1</t>
  </si>
  <si>
    <t>prenomA1</t>
  </si>
  <si>
    <t>nomA2</t>
  </si>
  <si>
    <t>prenomA2</t>
  </si>
  <si>
    <t>nomA3</t>
  </si>
  <si>
    <t>prenomA3</t>
  </si>
  <si>
    <t>nomA4</t>
  </si>
  <si>
    <t>prenomA4</t>
  </si>
  <si>
    <t>nomA5</t>
  </si>
  <si>
    <t>prenomA5</t>
  </si>
  <si>
    <t>nomA6</t>
  </si>
  <si>
    <t>prenomA6</t>
  </si>
  <si>
    <t>nomA7</t>
  </si>
  <si>
    <t>prenomA7</t>
  </si>
  <si>
    <t>nomA8</t>
  </si>
  <si>
    <t>prenomA8</t>
  </si>
  <si>
    <t>nomA9</t>
  </si>
  <si>
    <t>prenomA9</t>
  </si>
  <si>
    <t>nomA10</t>
  </si>
  <si>
    <t>prenomA10</t>
  </si>
  <si>
    <t>nomA11</t>
  </si>
  <si>
    <t>prenomA11</t>
  </si>
  <si>
    <t>nomA12</t>
  </si>
  <si>
    <t>prenomA12</t>
  </si>
  <si>
    <t>nomA13</t>
  </si>
  <si>
    <t>prenomA13</t>
  </si>
  <si>
    <t>nomA14</t>
  </si>
  <si>
    <t>prenomA14</t>
  </si>
  <si>
    <t>nomA15</t>
  </si>
  <si>
    <t>prenomA15</t>
  </si>
  <si>
    <t>nomA16</t>
  </si>
  <si>
    <t>prenomA16</t>
  </si>
  <si>
    <t>nomA17</t>
  </si>
  <si>
    <t>prenomA17</t>
  </si>
  <si>
    <t>nomA18</t>
  </si>
  <si>
    <t>prenomA18</t>
  </si>
  <si>
    <t>nomA19</t>
  </si>
  <si>
    <t>prenomA19</t>
  </si>
  <si>
    <t>nomA20</t>
  </si>
  <si>
    <t>prenomA20</t>
  </si>
  <si>
    <t>nomA21</t>
  </si>
  <si>
    <t>prenomA21</t>
  </si>
  <si>
    <t>nomA22</t>
  </si>
  <si>
    <t>prenomA22</t>
  </si>
  <si>
    <t>nomA23</t>
  </si>
  <si>
    <t>prenomA23</t>
  </si>
  <si>
    <t>nomA24</t>
  </si>
  <si>
    <t>prenomA24</t>
  </si>
  <si>
    <t>nomA25</t>
  </si>
  <si>
    <t>prenomA25</t>
  </si>
  <si>
    <t>nomA26</t>
  </si>
  <si>
    <t>prenomA26</t>
  </si>
  <si>
    <t>nomA27</t>
  </si>
  <si>
    <t>prenomA27</t>
  </si>
  <si>
    <t>nomA28</t>
  </si>
  <si>
    <t>prenomA28</t>
  </si>
  <si>
    <t>nomA29</t>
  </si>
  <si>
    <t>prenomA29</t>
  </si>
  <si>
    <t>nomA30</t>
  </si>
  <si>
    <t>prenomA30</t>
  </si>
  <si>
    <t>classeB</t>
  </si>
  <si>
    <t>classeC</t>
  </si>
  <si>
    <t>classeA</t>
  </si>
  <si>
    <t>classeD</t>
  </si>
  <si>
    <t>classeE</t>
  </si>
  <si>
    <t>classeF</t>
  </si>
  <si>
    <t>nomB1</t>
  </si>
  <si>
    <t>prenomB1</t>
  </si>
  <si>
    <t>nomC1</t>
  </si>
  <si>
    <t>prenomC1</t>
  </si>
  <si>
    <t>nomD1</t>
  </si>
  <si>
    <t>prenomD1</t>
  </si>
  <si>
    <t>nomE1</t>
  </si>
  <si>
    <t>prenomE1</t>
  </si>
  <si>
    <t>nomF1</t>
  </si>
  <si>
    <t>prenomF1</t>
  </si>
  <si>
    <t>nomB2</t>
  </si>
  <si>
    <t>prenomB2</t>
  </si>
  <si>
    <t>nomB3</t>
  </si>
  <si>
    <t>prenomB3</t>
  </si>
  <si>
    <t>nomB4</t>
  </si>
  <si>
    <t>prenomB4</t>
  </si>
  <si>
    <t>nomB5</t>
  </si>
  <si>
    <t>prenomB5</t>
  </si>
  <si>
    <t>nomB6</t>
  </si>
  <si>
    <t>prenomB6</t>
  </si>
  <si>
    <t>nomB7</t>
  </si>
  <si>
    <t>prenomB7</t>
  </si>
  <si>
    <t>nomB8</t>
  </si>
  <si>
    <t>prenomB8</t>
  </si>
  <si>
    <t>nomB9</t>
  </si>
  <si>
    <t>prenomB9</t>
  </si>
  <si>
    <t>nomB10</t>
  </si>
  <si>
    <t>prenomB10</t>
  </si>
  <si>
    <t>nomB11</t>
  </si>
  <si>
    <t>prenomB11</t>
  </si>
  <si>
    <t>nomB12</t>
  </si>
  <si>
    <t>prenomB12</t>
  </si>
  <si>
    <t>nomB13</t>
  </si>
  <si>
    <t>prenomB13</t>
  </si>
  <si>
    <t>nomB14</t>
  </si>
  <si>
    <t>prenomB14</t>
  </si>
  <si>
    <t>nomB15</t>
  </si>
  <si>
    <t>prenomB15</t>
  </si>
  <si>
    <t>nomB16</t>
  </si>
  <si>
    <t>prenomB16</t>
  </si>
  <si>
    <t>nomB17</t>
  </si>
  <si>
    <t>prenomB17</t>
  </si>
  <si>
    <t>nomB18</t>
  </si>
  <si>
    <t>prenomB18</t>
  </si>
  <si>
    <t>nomB19</t>
  </si>
  <si>
    <t>prenomB19</t>
  </si>
  <si>
    <t>nomB20</t>
  </si>
  <si>
    <t>prenomB20</t>
  </si>
  <si>
    <t>nomB21</t>
  </si>
  <si>
    <t>prenomB21</t>
  </si>
  <si>
    <t>nomB22</t>
  </si>
  <si>
    <t>prenomB22</t>
  </si>
  <si>
    <t>nomB23</t>
  </si>
  <si>
    <t>prenomB23</t>
  </si>
  <si>
    <t>nomB24</t>
  </si>
  <si>
    <t>prenomB24</t>
  </si>
  <si>
    <t>nomB25</t>
  </si>
  <si>
    <t>prenomB25</t>
  </si>
  <si>
    <t>nomB26</t>
  </si>
  <si>
    <t>prenomB26</t>
  </si>
  <si>
    <t>nomB27</t>
  </si>
  <si>
    <t>prenomB27</t>
  </si>
  <si>
    <t>nomB28</t>
  </si>
  <si>
    <t>prenomB28</t>
  </si>
  <si>
    <t>nomB29</t>
  </si>
  <si>
    <t>prenomB29</t>
  </si>
  <si>
    <t>nomB30</t>
  </si>
  <si>
    <t>prenomB30</t>
  </si>
  <si>
    <t>nomC2</t>
  </si>
  <si>
    <t>prenomC2</t>
  </si>
  <si>
    <t>nomC3</t>
  </si>
  <si>
    <t>prenomC3</t>
  </si>
  <si>
    <t>nomC4</t>
  </si>
  <si>
    <t>prenomC4</t>
  </si>
  <si>
    <t>nomC5</t>
  </si>
  <si>
    <t>prenomC5</t>
  </si>
  <si>
    <t>nomC6</t>
  </si>
  <si>
    <t>prenomC6</t>
  </si>
  <si>
    <t>nomC7</t>
  </si>
  <si>
    <t>prenomC7</t>
  </si>
  <si>
    <t>nomC8</t>
  </si>
  <si>
    <t>prenomC8</t>
  </si>
  <si>
    <t>nomC9</t>
  </si>
  <si>
    <t>prenomC9</t>
  </si>
  <si>
    <t>nomC10</t>
  </si>
  <si>
    <t>prenomC10</t>
  </si>
  <si>
    <t>nomC11</t>
  </si>
  <si>
    <t>prenomC11</t>
  </si>
  <si>
    <t>nomC12</t>
  </si>
  <si>
    <t>prenomC12</t>
  </si>
  <si>
    <t>nomC13</t>
  </si>
  <si>
    <t>prenomC13</t>
  </si>
  <si>
    <t>nomC14</t>
  </si>
  <si>
    <t>prenomC14</t>
  </si>
  <si>
    <t>nomC15</t>
  </si>
  <si>
    <t>prenomC15</t>
  </si>
  <si>
    <t>nomC16</t>
  </si>
  <si>
    <t>prenomC16</t>
  </si>
  <si>
    <t>nomC17</t>
  </si>
  <si>
    <t>prenomC17</t>
  </si>
  <si>
    <t>nomC18</t>
  </si>
  <si>
    <t>prenomC18</t>
  </si>
  <si>
    <t>nomC19</t>
  </si>
  <si>
    <t>prenomC19</t>
  </si>
  <si>
    <t>nomC20</t>
  </si>
  <si>
    <t>prenomC20</t>
  </si>
  <si>
    <t>nomC21</t>
  </si>
  <si>
    <t>prenomC21</t>
  </si>
  <si>
    <t>nomC22</t>
  </si>
  <si>
    <t>prenomC22</t>
  </si>
  <si>
    <t>nomC23</t>
  </si>
  <si>
    <t>prenomC23</t>
  </si>
  <si>
    <t>nomC24</t>
  </si>
  <si>
    <t>prenomC24</t>
  </si>
  <si>
    <t>nomC25</t>
  </si>
  <si>
    <t>prenomC25</t>
  </si>
  <si>
    <t>nomC26</t>
  </si>
  <si>
    <t>prenomC26</t>
  </si>
  <si>
    <t>nomC27</t>
  </si>
  <si>
    <t>prenomC27</t>
  </si>
  <si>
    <t>nomC28</t>
  </si>
  <si>
    <t>prenomC28</t>
  </si>
  <si>
    <t>nomC29</t>
  </si>
  <si>
    <t>prenomC29</t>
  </si>
  <si>
    <t>nomC30</t>
  </si>
  <si>
    <t>prenomC30</t>
  </si>
  <si>
    <t>nomD2</t>
  </si>
  <si>
    <t>prenomD2</t>
  </si>
  <si>
    <t>nomD3</t>
  </si>
  <si>
    <t>prenomD3</t>
  </si>
  <si>
    <t>nomD4</t>
  </si>
  <si>
    <t>prenomD4</t>
  </si>
  <si>
    <t>nomD5</t>
  </si>
  <si>
    <t>prenomD5</t>
  </si>
  <si>
    <t>nomD6</t>
  </si>
  <si>
    <t>prenomD6</t>
  </si>
  <si>
    <t>nomD7</t>
  </si>
  <si>
    <t>prenomD7</t>
  </si>
  <si>
    <t>nomD8</t>
  </si>
  <si>
    <t>prenomD8</t>
  </si>
  <si>
    <t>nomD9</t>
  </si>
  <si>
    <t>prenomD9</t>
  </si>
  <si>
    <t>nomD10</t>
  </si>
  <si>
    <t>prenomD10</t>
  </si>
  <si>
    <t>nomD11</t>
  </si>
  <si>
    <t>prenomD11</t>
  </si>
  <si>
    <t>nomD12</t>
  </si>
  <si>
    <t>prenomD12</t>
  </si>
  <si>
    <t>nomD13</t>
  </si>
  <si>
    <t>prenomD13</t>
  </si>
  <si>
    <t>nomD14</t>
  </si>
  <si>
    <t>prenomD14</t>
  </si>
  <si>
    <t>nomD15</t>
  </si>
  <si>
    <t>prenomD15</t>
  </si>
  <si>
    <t>nomD16</t>
  </si>
  <si>
    <t>prenomD16</t>
  </si>
  <si>
    <t>nomD17</t>
  </si>
  <si>
    <t>prenomD17</t>
  </si>
  <si>
    <t>nomD18</t>
  </si>
  <si>
    <t>prenomD18</t>
  </si>
  <si>
    <t>nomD19</t>
  </si>
  <si>
    <t>prenomD19</t>
  </si>
  <si>
    <t>nomD20</t>
  </si>
  <si>
    <t>prenomD20</t>
  </si>
  <si>
    <t>nomD21</t>
  </si>
  <si>
    <t>prenomD21</t>
  </si>
  <si>
    <t>nomD22</t>
  </si>
  <si>
    <t>prenomD22</t>
  </si>
  <si>
    <t>nomD23</t>
  </si>
  <si>
    <t>prenomD23</t>
  </si>
  <si>
    <t>nomD24</t>
  </si>
  <si>
    <t>prenomD24</t>
  </si>
  <si>
    <t>nomD25</t>
  </si>
  <si>
    <t>prenomD25</t>
  </si>
  <si>
    <t>nomD26</t>
  </si>
  <si>
    <t>prenomD26</t>
  </si>
  <si>
    <t>nomD27</t>
  </si>
  <si>
    <t>prenomD27</t>
  </si>
  <si>
    <t>nomD28</t>
  </si>
  <si>
    <t>prenomD28</t>
  </si>
  <si>
    <t>nomD29</t>
  </si>
  <si>
    <t>prenomD29</t>
  </si>
  <si>
    <t>nomD30</t>
  </si>
  <si>
    <t>prenomD30</t>
  </si>
  <si>
    <t>nomE2</t>
  </si>
  <si>
    <t>prenomE2</t>
  </si>
  <si>
    <t>nomE3</t>
  </si>
  <si>
    <t>prenomE3</t>
  </si>
  <si>
    <t>nomE4</t>
  </si>
  <si>
    <t>prenomE4</t>
  </si>
  <si>
    <t>nomE5</t>
  </si>
  <si>
    <t>prenomE5</t>
  </si>
  <si>
    <t>nomE6</t>
  </si>
  <si>
    <t>prenomE6</t>
  </si>
  <si>
    <t>nomE7</t>
  </si>
  <si>
    <t>prenomE7</t>
  </si>
  <si>
    <t>nomE8</t>
  </si>
  <si>
    <t>prenomE8</t>
  </si>
  <si>
    <t>nomE9</t>
  </si>
  <si>
    <t>prenomE9</t>
  </si>
  <si>
    <t>nomE10</t>
  </si>
  <si>
    <t>prenomE10</t>
  </si>
  <si>
    <t>nomE11</t>
  </si>
  <si>
    <t>prenomE11</t>
  </si>
  <si>
    <t>nomE12</t>
  </si>
  <si>
    <t>prenomE12</t>
  </si>
  <si>
    <t>nomE13</t>
  </si>
  <si>
    <t>prenomE13</t>
  </si>
  <si>
    <t>nomE14</t>
  </si>
  <si>
    <t>prenomE14</t>
  </si>
  <si>
    <t>nomE15</t>
  </si>
  <si>
    <t>prenomE15</t>
  </si>
  <si>
    <t>nomE16</t>
  </si>
  <si>
    <t>prenomE16</t>
  </si>
  <si>
    <t>nomE17</t>
  </si>
  <si>
    <t>prenomE17</t>
  </si>
  <si>
    <t>nomE18</t>
  </si>
  <si>
    <t>prenomE18</t>
  </si>
  <si>
    <t>nomE19</t>
  </si>
  <si>
    <t>prenomE19</t>
  </si>
  <si>
    <t>nomE20</t>
  </si>
  <si>
    <t>prenomE20</t>
  </si>
  <si>
    <t>nomE21</t>
  </si>
  <si>
    <t>prenomE21</t>
  </si>
  <si>
    <t>nomE22</t>
  </si>
  <si>
    <t>prenomE22</t>
  </si>
  <si>
    <t>nomE23</t>
  </si>
  <si>
    <t>prenomE23</t>
  </si>
  <si>
    <t>nomE24</t>
  </si>
  <si>
    <t>prenomE24</t>
  </si>
  <si>
    <t>nomE25</t>
  </si>
  <si>
    <t>prenomE25</t>
  </si>
  <si>
    <t>nomE26</t>
  </si>
  <si>
    <t>prenomE26</t>
  </si>
  <si>
    <t>nomE27</t>
  </si>
  <si>
    <t>prenomE27</t>
  </si>
  <si>
    <t>nomE28</t>
  </si>
  <si>
    <t>prenomE28</t>
  </si>
  <si>
    <t>nomE29</t>
  </si>
  <si>
    <t>prenomE29</t>
  </si>
  <si>
    <t>nomE30</t>
  </si>
  <si>
    <t>prenomE30</t>
  </si>
  <si>
    <t>nomF2</t>
  </si>
  <si>
    <t>prenomF2</t>
  </si>
  <si>
    <t>nomF3</t>
  </si>
  <si>
    <t>prenomF3</t>
  </si>
  <si>
    <t>nomF4</t>
  </si>
  <si>
    <t>prenomF4</t>
  </si>
  <si>
    <t>nomF5</t>
  </si>
  <si>
    <t>prenomF5</t>
  </si>
  <si>
    <t>nomF6</t>
  </si>
  <si>
    <t>prenomF6</t>
  </si>
  <si>
    <t>nomF7</t>
  </si>
  <si>
    <t>prenomF7</t>
  </si>
  <si>
    <t>nomF8</t>
  </si>
  <si>
    <t>prenomF8</t>
  </si>
  <si>
    <t>nomF9</t>
  </si>
  <si>
    <t>prenomF9</t>
  </si>
  <si>
    <t>nomF10</t>
  </si>
  <si>
    <t>prenomF10</t>
  </si>
  <si>
    <t>nomF11</t>
  </si>
  <si>
    <t>prenomF11</t>
  </si>
  <si>
    <t>nomF12</t>
  </si>
  <si>
    <t>prenomF12</t>
  </si>
  <si>
    <t>nomF13</t>
  </si>
  <si>
    <t>prenomF13</t>
  </si>
  <si>
    <t>nomF14</t>
  </si>
  <si>
    <t>prenomF14</t>
  </si>
  <si>
    <t>nomF15</t>
  </si>
  <si>
    <t>prenomF15</t>
  </si>
  <si>
    <t>nomF16</t>
  </si>
  <si>
    <t>prenomF16</t>
  </si>
  <si>
    <t>nomF17</t>
  </si>
  <si>
    <t>prenomF17</t>
  </si>
  <si>
    <t>nomF18</t>
  </si>
  <si>
    <t>prenomF18</t>
  </si>
  <si>
    <t>nomF19</t>
  </si>
  <si>
    <t>prenomF19</t>
  </si>
  <si>
    <t>nomF20</t>
  </si>
  <si>
    <t>prenomF20</t>
  </si>
  <si>
    <t>nomF21</t>
  </si>
  <si>
    <t>prenomF21</t>
  </si>
  <si>
    <t>nomF22</t>
  </si>
  <si>
    <t>prenomF22</t>
  </si>
  <si>
    <t>nomF23</t>
  </si>
  <si>
    <t>prenomF23</t>
  </si>
  <si>
    <t>nomF24</t>
  </si>
  <si>
    <t>prenomF24</t>
  </si>
  <si>
    <t>nomF25</t>
  </si>
  <si>
    <t>prenomF25</t>
  </si>
  <si>
    <t>nomF26</t>
  </si>
  <si>
    <t>prenomF26</t>
  </si>
  <si>
    <t>nomF27</t>
  </si>
  <si>
    <t>prenomF27</t>
  </si>
  <si>
    <t>nomF28</t>
  </si>
  <si>
    <t>prenomF28</t>
  </si>
  <si>
    <t>nomF29</t>
  </si>
  <si>
    <t>prenomF29</t>
  </si>
  <si>
    <t>nomF30</t>
  </si>
  <si>
    <t>prenomF30</t>
  </si>
  <si>
    <t xml:space="preserve"> 1F 1G</t>
  </si>
  <si>
    <t xml:space="preserve">non nominative </t>
  </si>
  <si>
    <t>N° de dossard sur  la main</t>
  </si>
  <si>
    <t>Nbre de tours sur un petit anneau (200 m par exemple ) pendant un certain temps (15 min par exemple )</t>
  </si>
  <si>
    <t>75 pts au 1er , 74 pts  au 2ème , ….</t>
  </si>
  <si>
    <t>1tr  apporte un pt à la classe</t>
  </si>
  <si>
    <t xml:space="preserve">deux "performance"  </t>
  </si>
  <si>
    <t>Nom de la classe sur la main</t>
  </si>
  <si>
    <t>Classement final en fonction de la somme des pts marqués sur les 3 courses</t>
  </si>
  <si>
    <t>une "solidaire " mixte</t>
  </si>
  <si>
    <t xml:space="preserve">La formule choisie est d' intégrer 3 courses </t>
  </si>
  <si>
    <t>cross classique avec ou sans départ neutralisé derrière un VTT</t>
  </si>
  <si>
    <t xml:space="preserve">Cette organisation assure aux élèves faibles un vécu psychologique confortable </t>
  </si>
  <si>
    <t>10* participants par classe maxi</t>
  </si>
  <si>
    <t>* en fonction des effectifs de classe, pour équilibrer les 3 courses</t>
  </si>
  <si>
    <t xml:space="preserve">RQ : en cas d'organisation sans course solidaire , le barème peut être revu sur demande. Pts aux x premiers par classe par exemple </t>
  </si>
  <si>
    <t>rene.mossaz@wanadoo.fr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</si>
</sst>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/mm/yyyy"/>
  </numFmts>
  <fonts count="69">
    <font>
      <sz val="10"/>
      <name val="Verdana"/>
      <family val="0"/>
    </font>
    <font>
      <sz val="10"/>
      <name val="Arial"/>
      <family val="0"/>
    </font>
    <font>
      <sz val="16"/>
      <name val="Verdana"/>
      <family val="2"/>
    </font>
    <font>
      <i/>
      <sz val="16"/>
      <name val="Verdana"/>
      <family val="2"/>
    </font>
    <font>
      <sz val="12"/>
      <name val="Verdana"/>
      <family val="2"/>
    </font>
    <font>
      <sz val="14"/>
      <name val="Verdana"/>
      <family val="2"/>
    </font>
    <font>
      <i/>
      <sz val="14"/>
      <color indexed="12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22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color indexed="10"/>
      <name val="Verdana"/>
      <family val="0"/>
    </font>
    <font>
      <sz val="10"/>
      <color indexed="9"/>
      <name val="Verdana"/>
      <family val="0"/>
    </font>
    <font>
      <b/>
      <sz val="12"/>
      <color indexed="48"/>
      <name val="Verdana"/>
      <family val="0"/>
    </font>
    <font>
      <b/>
      <sz val="16"/>
      <name val="Verdana"/>
      <family val="0"/>
    </font>
    <font>
      <sz val="26"/>
      <name val="Verdana"/>
      <family val="0"/>
    </font>
    <font>
      <i/>
      <sz val="12"/>
      <name val="Verdana"/>
      <family val="0"/>
    </font>
    <font>
      <i/>
      <sz val="26"/>
      <name val="Verdana"/>
      <family val="0"/>
    </font>
    <font>
      <i/>
      <sz val="14"/>
      <name val="Verdana"/>
      <family val="0"/>
    </font>
    <font>
      <sz val="36"/>
      <name val="Cooper Std Black"/>
      <family val="0"/>
    </font>
    <font>
      <b/>
      <sz val="12"/>
      <name val="Verdana"/>
      <family val="0"/>
    </font>
    <font>
      <b/>
      <sz val="14"/>
      <name val="Verdana"/>
      <family val="0"/>
    </font>
    <font>
      <b/>
      <u val="single"/>
      <sz val="14"/>
      <name val="Verdana"/>
      <family val="0"/>
    </font>
    <font>
      <sz val="36"/>
      <name val="Verdana"/>
      <family val="0"/>
    </font>
    <font>
      <sz val="28"/>
      <name val="Verdana"/>
      <family val="0"/>
    </font>
    <font>
      <b/>
      <sz val="10"/>
      <color indexed="9"/>
      <name val="Verdana"/>
      <family val="0"/>
    </font>
    <font>
      <sz val="12"/>
      <color indexed="9"/>
      <name val="Verdana"/>
      <family val="0"/>
    </font>
    <font>
      <i/>
      <sz val="18"/>
      <color indexed="12"/>
      <name val="Verdana"/>
      <family val="0"/>
    </font>
    <font>
      <u val="single"/>
      <sz val="20"/>
      <name val="Verdana"/>
      <family val="0"/>
    </font>
    <font>
      <sz val="24"/>
      <name val="Verdana"/>
      <family val="0"/>
    </font>
    <font>
      <sz val="26"/>
      <color indexed="8"/>
      <name val="Verdana"/>
      <family val="0"/>
    </font>
    <font>
      <i/>
      <sz val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8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bgColor indexed="4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0" borderId="2" applyNumberFormat="0" applyFill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0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61" fillId="27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13" fillId="0" borderId="0" xfId="0" applyFont="1" applyAlignment="1">
      <alignment horizontal="left" vertical="center"/>
    </xf>
    <xf numFmtId="0" fontId="16" fillId="0" borderId="1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/>
      <protection/>
    </xf>
    <xf numFmtId="0" fontId="17" fillId="36" borderId="17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36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horizontal="right" vertical="center"/>
      <protection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" fontId="6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/>
      <protection/>
    </xf>
    <xf numFmtId="1" fontId="2" fillId="35" borderId="32" xfId="0" applyNumberFormat="1" applyFont="1" applyFill="1" applyBorder="1" applyAlignment="1">
      <alignment horizontal="center" vertical="center"/>
    </xf>
    <xf numFmtId="1" fontId="2" fillId="35" borderId="3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1" fontId="14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" fontId="29" fillId="38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1" fillId="39" borderId="0" xfId="0" applyFont="1" applyFill="1" applyAlignment="1">
      <alignment vertical="center"/>
    </xf>
    <xf numFmtId="0" fontId="31" fillId="39" borderId="42" xfId="0" applyFont="1" applyFill="1" applyBorder="1" applyAlignment="1">
      <alignment vertical="center"/>
    </xf>
    <xf numFmtId="0" fontId="17" fillId="39" borderId="0" xfId="0" applyFont="1" applyFill="1" applyAlignment="1">
      <alignment vertical="center"/>
    </xf>
    <xf numFmtId="0" fontId="31" fillId="39" borderId="4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40" borderId="0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7" fillId="36" borderId="17" xfId="0" applyFont="1" applyFill="1" applyBorder="1" applyAlignment="1" applyProtection="1">
      <alignment horizontal="center" vertical="center"/>
      <protection locked="0"/>
    </xf>
    <xf numFmtId="0" fontId="19" fillId="36" borderId="20" xfId="0" applyFont="1" applyFill="1" applyBorder="1" applyAlignment="1" applyProtection="1">
      <alignment horizontal="center" vertical="center"/>
      <protection locked="0"/>
    </xf>
    <xf numFmtId="0" fontId="19" fillId="36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1" fillId="39" borderId="0" xfId="0" applyFont="1" applyFill="1" applyAlignment="1" applyProtection="1">
      <alignment vertical="center"/>
      <protection locked="0"/>
    </xf>
    <xf numFmtId="0" fontId="31" fillId="39" borderId="42" xfId="0" applyFont="1" applyFill="1" applyBorder="1" applyAlignment="1" applyProtection="1">
      <alignment vertical="center"/>
      <protection locked="0"/>
    </xf>
    <xf numFmtId="0" fontId="17" fillId="39" borderId="0" xfId="0" applyFont="1" applyFill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1" fillId="39" borderId="43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0" fillId="41" borderId="44" xfId="0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0" fillId="41" borderId="45" xfId="0" applyFill="1" applyBorder="1" applyAlignment="1">
      <alignment vertical="center"/>
    </xf>
    <xf numFmtId="0" fontId="0" fillId="41" borderId="0" xfId="0" applyFill="1" applyAlignment="1">
      <alignment vertical="center"/>
    </xf>
    <xf numFmtId="0" fontId="0" fillId="41" borderId="40" xfId="0" applyFill="1" applyBorder="1" applyAlignment="1">
      <alignment vertical="center"/>
    </xf>
    <xf numFmtId="0" fontId="0" fillId="41" borderId="46" xfId="0" applyFill="1" applyBorder="1" applyAlignment="1">
      <alignment vertical="center"/>
    </xf>
    <xf numFmtId="0" fontId="0" fillId="41" borderId="47" xfId="0" applyFill="1" applyBorder="1" applyAlignment="1">
      <alignment vertical="center"/>
    </xf>
    <xf numFmtId="0" fontId="0" fillId="41" borderId="48" xfId="0" applyFill="1" applyBorder="1" applyAlignment="1">
      <alignment vertical="center"/>
    </xf>
    <xf numFmtId="0" fontId="31" fillId="0" borderId="0" xfId="0" applyFont="1" applyBorder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vertical="center"/>
      <protection/>
    </xf>
    <xf numFmtId="0" fontId="5" fillId="0" borderId="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45" applyAlignment="1" applyProtection="1">
      <alignment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36" borderId="51" xfId="0" applyFont="1" applyFill="1" applyBorder="1" applyAlignment="1" applyProtection="1">
      <alignment horizontal="center" vertical="center"/>
      <protection/>
    </xf>
    <xf numFmtId="0" fontId="23" fillId="36" borderId="52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22" fillId="36" borderId="51" xfId="0" applyFont="1" applyFill="1" applyBorder="1" applyAlignment="1">
      <alignment horizontal="center" vertical="center"/>
    </xf>
    <xf numFmtId="0" fontId="22" fillId="36" borderId="53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7" fillId="36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30" fillId="41" borderId="5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51" xfId="0" applyFont="1" applyFill="1" applyBorder="1" applyAlignment="1" applyProtection="1">
      <alignment horizontal="center" vertical="center"/>
      <protection locked="0"/>
    </xf>
    <xf numFmtId="0" fontId="2" fillId="33" borderId="52" xfId="0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1">
    <dxf>
      <font>
        <color indexed="9"/>
      </font>
      <fill>
        <patternFill>
          <bgColor indexed="17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3366FF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32</xdr:row>
      <xdr:rowOff>238125</xdr:rowOff>
    </xdr:from>
    <xdr:to>
      <xdr:col>15</xdr:col>
      <xdr:colOff>0</xdr:colOff>
      <xdr:row>36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91525" y="12763500"/>
          <a:ext cx="108775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0" i="1" u="non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Les numéros de dossards sont imposés dans chaque classe (cases protégées )
</a:t>
          </a:r>
          <a:r>
            <a:rPr lang="en-US" cap="none" sz="1800" b="0" i="1" u="non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Faire un copier coller des listes de classe
</a:t>
          </a:r>
          <a:r>
            <a:rPr lang="en-US" cap="none" sz="1800" b="0" i="1" u="non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Seules les cases jaunes sont à renseigner . Les classements sont automatiques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323850</xdr:rowOff>
    </xdr:from>
    <xdr:to>
      <xdr:col>16</xdr:col>
      <xdr:colOff>47625</xdr:colOff>
      <xdr:row>15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847725" y="3724275"/>
          <a:ext cx="10896600" cy="1390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247650</xdr:colOff>
      <xdr:row>23</xdr:row>
      <xdr:rowOff>104775</xdr:rowOff>
    </xdr:from>
    <xdr:to>
      <xdr:col>4</xdr:col>
      <xdr:colOff>361950</xdr:colOff>
      <xdr:row>25</xdr:row>
      <xdr:rowOff>47625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3695700" y="7429500"/>
          <a:ext cx="733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</a:t>
          </a:r>
        </a:p>
      </xdr:txBody>
    </xdr:sp>
    <xdr:clientData/>
  </xdr:twoCellAnchor>
  <xdr:twoCellAnchor>
    <xdr:from>
      <xdr:col>5</xdr:col>
      <xdr:colOff>285750</xdr:colOff>
      <xdr:row>25</xdr:row>
      <xdr:rowOff>28575</xdr:rowOff>
    </xdr:from>
    <xdr:to>
      <xdr:col>6</xdr:col>
      <xdr:colOff>390525</xdr:colOff>
      <xdr:row>26</xdr:row>
      <xdr:rowOff>76200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972050" y="7962900"/>
          <a:ext cx="7239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
</a:t>
          </a:r>
        </a:p>
      </xdr:txBody>
    </xdr:sp>
    <xdr:clientData/>
  </xdr:twoCellAnchor>
  <xdr:twoCellAnchor>
    <xdr:from>
      <xdr:col>2</xdr:col>
      <xdr:colOff>285750</xdr:colOff>
      <xdr:row>25</xdr:row>
      <xdr:rowOff>114300</xdr:rowOff>
    </xdr:from>
    <xdr:to>
      <xdr:col>2</xdr:col>
      <xdr:colOff>1019175</xdr:colOff>
      <xdr:row>25</xdr:row>
      <xdr:rowOff>523875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2457450" y="8048625"/>
          <a:ext cx="73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</a:t>
          </a:r>
        </a:p>
      </xdr:txBody>
    </xdr:sp>
    <xdr:clientData/>
  </xdr:twoCellAnchor>
  <xdr:twoCellAnchor>
    <xdr:from>
      <xdr:col>10</xdr:col>
      <xdr:colOff>257175</xdr:colOff>
      <xdr:row>23</xdr:row>
      <xdr:rowOff>104775</xdr:rowOff>
    </xdr:from>
    <xdr:to>
      <xdr:col>11</xdr:col>
      <xdr:colOff>371475</xdr:colOff>
      <xdr:row>25</xdr:row>
      <xdr:rowOff>47625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8039100" y="7429500"/>
          <a:ext cx="733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</a:t>
          </a:r>
        </a:p>
      </xdr:txBody>
    </xdr:sp>
    <xdr:clientData/>
  </xdr:twoCellAnchor>
  <xdr:twoCellAnchor>
    <xdr:from>
      <xdr:col>12</xdr:col>
      <xdr:colOff>285750</xdr:colOff>
      <xdr:row>25</xdr:row>
      <xdr:rowOff>28575</xdr:rowOff>
    </xdr:from>
    <xdr:to>
      <xdr:col>13</xdr:col>
      <xdr:colOff>390525</xdr:colOff>
      <xdr:row>26</xdr:row>
      <xdr:rowOff>76200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9305925" y="7962900"/>
          <a:ext cx="7239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
</a:t>
          </a:r>
        </a:p>
      </xdr:txBody>
    </xdr:sp>
    <xdr:clientData/>
  </xdr:twoCellAnchor>
  <xdr:twoCellAnchor>
    <xdr:from>
      <xdr:col>8</xdr:col>
      <xdr:colOff>485775</xdr:colOff>
      <xdr:row>25</xdr:row>
      <xdr:rowOff>76200</xdr:rowOff>
    </xdr:from>
    <xdr:to>
      <xdr:col>9</xdr:col>
      <xdr:colOff>209550</xdr:colOff>
      <xdr:row>25</xdr:row>
      <xdr:rowOff>485775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7029450" y="80105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</a:t>
          </a:r>
        </a:p>
      </xdr:txBody>
    </xdr:sp>
    <xdr:clientData/>
  </xdr:twoCellAnchor>
  <xdr:twoCellAnchor editAs="oneCell">
    <xdr:from>
      <xdr:col>1</xdr:col>
      <xdr:colOff>295275</xdr:colOff>
      <xdr:row>1</xdr:row>
      <xdr:rowOff>142875</xdr:rowOff>
    </xdr:from>
    <xdr:to>
      <xdr:col>2</xdr:col>
      <xdr:colOff>333375</xdr:colOff>
      <xdr:row>5</xdr:row>
      <xdr:rowOff>238125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71475"/>
          <a:ext cx="1390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mossaz@wanadoo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0"/>
  <sheetViews>
    <sheetView showGridLines="0" showRowColHeaders="0" workbookViewId="0" topLeftCell="A1">
      <selection activeCell="D34" sqref="D34"/>
    </sheetView>
  </sheetViews>
  <sheetFormatPr defaultColWidth="11.00390625" defaultRowHeight="12.75"/>
  <cols>
    <col min="3" max="3" width="16.875" style="0" customWidth="1"/>
  </cols>
  <sheetData>
    <row r="4" spans="2:12" ht="18">
      <c r="B4" s="167" t="s">
        <v>413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2:12" ht="18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2:12" ht="18">
      <c r="B6" s="167" t="s">
        <v>409</v>
      </c>
      <c r="C6" s="167"/>
      <c r="D6" s="167" t="s">
        <v>414</v>
      </c>
      <c r="E6" s="167"/>
      <c r="F6" s="167"/>
      <c r="G6" s="167"/>
      <c r="H6" s="167"/>
      <c r="I6" s="167"/>
      <c r="J6" s="167"/>
      <c r="K6" s="167"/>
      <c r="L6" s="167"/>
    </row>
    <row r="7" spans="2:12" ht="18">
      <c r="B7" s="167" t="s">
        <v>403</v>
      </c>
      <c r="C7" s="167"/>
      <c r="D7" s="167" t="s">
        <v>407</v>
      </c>
      <c r="E7" s="167"/>
      <c r="F7" s="167"/>
      <c r="G7" s="167"/>
      <c r="H7" s="167"/>
      <c r="I7" s="167"/>
      <c r="J7" s="167"/>
      <c r="K7" s="167"/>
      <c r="L7" s="167"/>
    </row>
    <row r="8" spans="2:12" ht="18">
      <c r="B8" s="167"/>
      <c r="C8" s="167"/>
      <c r="D8" s="167" t="s">
        <v>416</v>
      </c>
      <c r="E8" s="167"/>
      <c r="F8" s="167"/>
      <c r="G8" s="167"/>
      <c r="H8" s="167"/>
      <c r="I8" s="167"/>
      <c r="J8" s="167"/>
      <c r="K8" s="167"/>
      <c r="L8" s="167"/>
    </row>
    <row r="9" spans="2:12" ht="18">
      <c r="B9" s="167"/>
      <c r="C9" s="167"/>
      <c r="D9" s="167" t="s">
        <v>405</v>
      </c>
      <c r="E9" s="167"/>
      <c r="F9" s="167"/>
      <c r="G9" s="167"/>
      <c r="H9" s="167"/>
      <c r="I9" s="167"/>
      <c r="J9" s="167"/>
      <c r="K9" s="167"/>
      <c r="L9" s="167"/>
    </row>
    <row r="10" spans="2:12" ht="18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1" spans="2:12" ht="18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2" spans="2:12" ht="18">
      <c r="B12" s="167" t="s">
        <v>412</v>
      </c>
      <c r="C12" s="167"/>
      <c r="D12" s="167" t="s">
        <v>404</v>
      </c>
      <c r="E12" s="167"/>
      <c r="F12" s="167"/>
      <c r="G12" s="167"/>
      <c r="H12" s="167"/>
      <c r="I12" s="167"/>
      <c r="J12" s="167"/>
      <c r="K12" s="167"/>
      <c r="L12" s="167"/>
    </row>
    <row r="13" spans="2:12" ht="18">
      <c r="B13" s="167"/>
      <c r="C13" s="167"/>
      <c r="D13" s="167" t="s">
        <v>406</v>
      </c>
      <c r="E13" s="167"/>
      <c r="F13" s="167"/>
      <c r="G13" s="167"/>
      <c r="H13" s="167"/>
      <c r="I13" s="167"/>
      <c r="J13" s="167"/>
      <c r="K13" s="167"/>
      <c r="L13" s="167"/>
    </row>
    <row r="14" spans="2:12" ht="18">
      <c r="B14" s="167"/>
      <c r="C14" s="167"/>
      <c r="D14" s="167" t="s">
        <v>408</v>
      </c>
      <c r="E14" s="167"/>
      <c r="F14" s="167"/>
      <c r="G14" s="167"/>
      <c r="H14" s="167"/>
      <c r="I14" s="167"/>
      <c r="J14" s="167"/>
      <c r="K14" s="167"/>
      <c r="L14" s="167"/>
    </row>
    <row r="15" spans="2:12" ht="18">
      <c r="B15" s="167"/>
      <c r="C15" s="167"/>
      <c r="D15" s="167" t="s">
        <v>410</v>
      </c>
      <c r="E15" s="167"/>
      <c r="F15" s="167"/>
      <c r="G15" s="167"/>
      <c r="H15" s="167"/>
      <c r="I15" s="167"/>
      <c r="J15" s="167"/>
      <c r="K15" s="167"/>
      <c r="L15" s="167"/>
    </row>
    <row r="16" spans="2:12" ht="18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</row>
    <row r="17" spans="2:12" ht="18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 ht="18">
      <c r="B18" s="167" t="s">
        <v>411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</row>
    <row r="19" spans="2:12" ht="18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</row>
    <row r="20" spans="2:12" ht="18">
      <c r="B20" s="167" t="s">
        <v>415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  <row r="21" spans="2:12" ht="18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2:12" ht="18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</row>
    <row r="24" ht="12.75">
      <c r="B24" s="168" t="s">
        <v>417</v>
      </c>
    </row>
    <row r="28" ht="12.75">
      <c r="B28" s="168" t="s">
        <v>418</v>
      </c>
    </row>
    <row r="30" ht="12.75">
      <c r="B30" s="169" t="s">
        <v>419</v>
      </c>
    </row>
  </sheetData>
  <sheetProtection sheet="1" objects="1" scenarios="1"/>
  <hyperlinks>
    <hyperlink ref="B30" r:id="rId1" display="rene.mossaz@wanadoo.f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38"/>
  <sheetViews>
    <sheetView showGridLines="0" showRowColHeaders="0" showZeros="0" zoomScale="50" zoomScaleNormal="50" workbookViewId="0" topLeftCell="A1">
      <pane xSplit="19" ySplit="40" topLeftCell="T41" activePane="bottomRight" state="frozen"/>
      <selection pane="topLeft" activeCell="A1" sqref="A1"/>
      <selection pane="topRight" activeCell="S1" sqref="S1"/>
      <selection pane="bottomLeft" activeCell="A41" sqref="A41"/>
      <selection pane="bottomRight" activeCell="E35" sqref="E35"/>
    </sheetView>
  </sheetViews>
  <sheetFormatPr defaultColWidth="11.00390625" defaultRowHeight="12.75"/>
  <cols>
    <col min="1" max="1" width="7.375" style="26" customWidth="1"/>
    <col min="2" max="3" width="21.75390625" style="25" customWidth="1"/>
    <col min="4" max="4" width="6.625" style="26" customWidth="1"/>
    <col min="5" max="6" width="21.75390625" style="25" customWidth="1"/>
    <col min="7" max="7" width="7.375" style="26" customWidth="1"/>
    <col min="8" max="9" width="21.625" style="25" customWidth="1"/>
    <col min="10" max="10" width="7.125" style="26" customWidth="1"/>
    <col min="11" max="12" width="21.625" style="25" customWidth="1"/>
    <col min="13" max="13" width="7.625" style="26" customWidth="1"/>
    <col min="14" max="15" width="21.625" style="25" customWidth="1"/>
    <col min="16" max="16" width="8.375" style="26" customWidth="1"/>
    <col min="17" max="18" width="21.625" style="25" customWidth="1"/>
    <col min="19" max="16384" width="10.75390625" style="25" customWidth="1"/>
  </cols>
  <sheetData>
    <row r="1" spans="1:18" s="43" customFormat="1" ht="28.5" thickBot="1">
      <c r="A1" s="171" t="str">
        <f>C33</f>
        <v>classeA</v>
      </c>
      <c r="B1" s="171"/>
      <c r="C1" s="171"/>
      <c r="D1" s="170" t="str">
        <f>C34</f>
        <v>classeB</v>
      </c>
      <c r="E1" s="170"/>
      <c r="F1" s="170"/>
      <c r="G1" s="170" t="str">
        <f>C35</f>
        <v>classeC</v>
      </c>
      <c r="H1" s="170">
        <v>53</v>
      </c>
      <c r="I1" s="170"/>
      <c r="J1" s="170" t="str">
        <f>C36</f>
        <v>classeD</v>
      </c>
      <c r="K1" s="170">
        <v>54</v>
      </c>
      <c r="L1" s="170"/>
      <c r="M1" s="170" t="str">
        <f>C37</f>
        <v>classeE</v>
      </c>
      <c r="N1" s="170">
        <v>55</v>
      </c>
      <c r="O1" s="170"/>
      <c r="P1" s="170" t="str">
        <f>C38</f>
        <v>classeF</v>
      </c>
      <c r="Q1" s="170">
        <v>56</v>
      </c>
      <c r="R1" s="170"/>
    </row>
    <row r="2" spans="1:18" ht="31.5" customHeight="1">
      <c r="A2" s="59">
        <v>101</v>
      </c>
      <c r="B2" s="60" t="s">
        <v>37</v>
      </c>
      <c r="C2" s="55" t="s">
        <v>38</v>
      </c>
      <c r="D2" s="59">
        <v>201</v>
      </c>
      <c r="E2" s="60" t="s">
        <v>103</v>
      </c>
      <c r="F2" s="55" t="s">
        <v>104</v>
      </c>
      <c r="G2" s="59">
        <v>301</v>
      </c>
      <c r="H2" s="60" t="s">
        <v>105</v>
      </c>
      <c r="I2" s="55" t="s">
        <v>106</v>
      </c>
      <c r="J2" s="59">
        <v>401</v>
      </c>
      <c r="K2" s="60" t="s">
        <v>107</v>
      </c>
      <c r="L2" s="55" t="s">
        <v>108</v>
      </c>
      <c r="M2" s="59">
        <v>501</v>
      </c>
      <c r="N2" s="60" t="s">
        <v>109</v>
      </c>
      <c r="O2" s="55" t="s">
        <v>110</v>
      </c>
      <c r="P2" s="59">
        <v>601</v>
      </c>
      <c r="Q2" s="60" t="s">
        <v>111</v>
      </c>
      <c r="R2" s="55" t="s">
        <v>112</v>
      </c>
    </row>
    <row r="3" spans="1:18" ht="31.5" customHeight="1">
      <c r="A3" s="61">
        <v>102</v>
      </c>
      <c r="B3" s="58" t="s">
        <v>39</v>
      </c>
      <c r="C3" s="56" t="s">
        <v>40</v>
      </c>
      <c r="D3" s="61">
        <v>202</v>
      </c>
      <c r="E3" s="58" t="s">
        <v>113</v>
      </c>
      <c r="F3" s="56" t="s">
        <v>114</v>
      </c>
      <c r="G3" s="61">
        <v>302</v>
      </c>
      <c r="H3" s="58" t="s">
        <v>171</v>
      </c>
      <c r="I3" s="56" t="s">
        <v>172</v>
      </c>
      <c r="J3" s="61">
        <v>402</v>
      </c>
      <c r="K3" s="58" t="s">
        <v>229</v>
      </c>
      <c r="L3" s="56" t="s">
        <v>230</v>
      </c>
      <c r="M3" s="61">
        <v>502</v>
      </c>
      <c r="N3" s="58" t="s">
        <v>287</v>
      </c>
      <c r="O3" s="56" t="s">
        <v>288</v>
      </c>
      <c r="P3" s="61">
        <v>602</v>
      </c>
      <c r="Q3" s="58" t="s">
        <v>345</v>
      </c>
      <c r="R3" s="56" t="s">
        <v>346</v>
      </c>
    </row>
    <row r="4" spans="1:18" ht="31.5" customHeight="1">
      <c r="A4" s="61">
        <v>103</v>
      </c>
      <c r="B4" s="58" t="s">
        <v>41</v>
      </c>
      <c r="C4" s="56" t="s">
        <v>42</v>
      </c>
      <c r="D4" s="61">
        <v>203</v>
      </c>
      <c r="E4" s="58" t="s">
        <v>115</v>
      </c>
      <c r="F4" s="56" t="s">
        <v>116</v>
      </c>
      <c r="G4" s="61">
        <v>303</v>
      </c>
      <c r="H4" s="58" t="s">
        <v>173</v>
      </c>
      <c r="I4" s="56" t="s">
        <v>174</v>
      </c>
      <c r="J4" s="61">
        <v>403</v>
      </c>
      <c r="K4" s="58" t="s">
        <v>231</v>
      </c>
      <c r="L4" s="56" t="s">
        <v>232</v>
      </c>
      <c r="M4" s="61">
        <v>503</v>
      </c>
      <c r="N4" s="58" t="s">
        <v>289</v>
      </c>
      <c r="O4" s="56" t="s">
        <v>290</v>
      </c>
      <c r="P4" s="61">
        <v>603</v>
      </c>
      <c r="Q4" s="58" t="s">
        <v>347</v>
      </c>
      <c r="R4" s="56" t="s">
        <v>348</v>
      </c>
    </row>
    <row r="5" spans="1:18" ht="31.5" customHeight="1">
      <c r="A5" s="61">
        <v>104</v>
      </c>
      <c r="B5" s="58" t="s">
        <v>43</v>
      </c>
      <c r="C5" s="56" t="s">
        <v>44</v>
      </c>
      <c r="D5" s="61">
        <v>204</v>
      </c>
      <c r="E5" s="58" t="s">
        <v>117</v>
      </c>
      <c r="F5" s="56" t="s">
        <v>118</v>
      </c>
      <c r="G5" s="61">
        <v>304</v>
      </c>
      <c r="H5" s="58" t="s">
        <v>175</v>
      </c>
      <c r="I5" s="56" t="s">
        <v>176</v>
      </c>
      <c r="J5" s="61">
        <v>404</v>
      </c>
      <c r="K5" s="58" t="s">
        <v>233</v>
      </c>
      <c r="L5" s="56" t="s">
        <v>234</v>
      </c>
      <c r="M5" s="61">
        <v>504</v>
      </c>
      <c r="N5" s="58" t="s">
        <v>291</v>
      </c>
      <c r="O5" s="56" t="s">
        <v>292</v>
      </c>
      <c r="P5" s="61">
        <v>604</v>
      </c>
      <c r="Q5" s="58" t="s">
        <v>349</v>
      </c>
      <c r="R5" s="56" t="s">
        <v>350</v>
      </c>
    </row>
    <row r="6" spans="1:18" ht="31.5" customHeight="1">
      <c r="A6" s="61">
        <v>105</v>
      </c>
      <c r="B6" s="58" t="s">
        <v>45</v>
      </c>
      <c r="C6" s="56" t="s">
        <v>46</v>
      </c>
      <c r="D6" s="61">
        <v>205</v>
      </c>
      <c r="E6" s="58" t="s">
        <v>119</v>
      </c>
      <c r="F6" s="56" t="s">
        <v>120</v>
      </c>
      <c r="G6" s="61">
        <v>305</v>
      </c>
      <c r="H6" s="58" t="s">
        <v>177</v>
      </c>
      <c r="I6" s="56" t="s">
        <v>178</v>
      </c>
      <c r="J6" s="61">
        <v>405</v>
      </c>
      <c r="K6" s="58" t="s">
        <v>235</v>
      </c>
      <c r="L6" s="56" t="s">
        <v>236</v>
      </c>
      <c r="M6" s="61">
        <v>505</v>
      </c>
      <c r="N6" s="58" t="s">
        <v>293</v>
      </c>
      <c r="O6" s="56" t="s">
        <v>294</v>
      </c>
      <c r="P6" s="61">
        <v>605</v>
      </c>
      <c r="Q6" s="58" t="s">
        <v>351</v>
      </c>
      <c r="R6" s="56" t="s">
        <v>352</v>
      </c>
    </row>
    <row r="7" spans="1:18" ht="31.5" customHeight="1">
      <c r="A7" s="61">
        <v>106</v>
      </c>
      <c r="B7" s="58" t="s">
        <v>47</v>
      </c>
      <c r="C7" s="56" t="s">
        <v>48</v>
      </c>
      <c r="D7" s="61">
        <v>206</v>
      </c>
      <c r="E7" s="58" t="s">
        <v>121</v>
      </c>
      <c r="F7" s="56" t="s">
        <v>122</v>
      </c>
      <c r="G7" s="61">
        <v>306</v>
      </c>
      <c r="H7" s="58" t="s">
        <v>179</v>
      </c>
      <c r="I7" s="56" t="s">
        <v>180</v>
      </c>
      <c r="J7" s="61">
        <v>406</v>
      </c>
      <c r="K7" s="58" t="s">
        <v>237</v>
      </c>
      <c r="L7" s="56" t="s">
        <v>238</v>
      </c>
      <c r="M7" s="61">
        <v>506</v>
      </c>
      <c r="N7" s="58" t="s">
        <v>295</v>
      </c>
      <c r="O7" s="56" t="s">
        <v>296</v>
      </c>
      <c r="P7" s="61">
        <v>606</v>
      </c>
      <c r="Q7" s="58" t="s">
        <v>353</v>
      </c>
      <c r="R7" s="56" t="s">
        <v>354</v>
      </c>
    </row>
    <row r="8" spans="1:18" ht="31.5" customHeight="1">
      <c r="A8" s="61">
        <v>107</v>
      </c>
      <c r="B8" s="58" t="s">
        <v>49</v>
      </c>
      <c r="C8" s="56" t="s">
        <v>50</v>
      </c>
      <c r="D8" s="61">
        <v>207</v>
      </c>
      <c r="E8" s="58" t="s">
        <v>123</v>
      </c>
      <c r="F8" s="56" t="s">
        <v>124</v>
      </c>
      <c r="G8" s="61">
        <v>307</v>
      </c>
      <c r="H8" s="58" t="s">
        <v>181</v>
      </c>
      <c r="I8" s="56" t="s">
        <v>182</v>
      </c>
      <c r="J8" s="61">
        <v>407</v>
      </c>
      <c r="K8" s="58" t="s">
        <v>239</v>
      </c>
      <c r="L8" s="56" t="s">
        <v>240</v>
      </c>
      <c r="M8" s="61">
        <v>507</v>
      </c>
      <c r="N8" s="58" t="s">
        <v>297</v>
      </c>
      <c r="O8" s="56" t="s">
        <v>298</v>
      </c>
      <c r="P8" s="61">
        <v>607</v>
      </c>
      <c r="Q8" s="58" t="s">
        <v>355</v>
      </c>
      <c r="R8" s="56" t="s">
        <v>356</v>
      </c>
    </row>
    <row r="9" spans="1:18" ht="31.5" customHeight="1">
      <c r="A9" s="61">
        <v>108</v>
      </c>
      <c r="B9" s="58" t="s">
        <v>51</v>
      </c>
      <c r="C9" s="56" t="s">
        <v>52</v>
      </c>
      <c r="D9" s="61">
        <v>208</v>
      </c>
      <c r="E9" s="58" t="s">
        <v>125</v>
      </c>
      <c r="F9" s="56" t="s">
        <v>126</v>
      </c>
      <c r="G9" s="61">
        <v>308</v>
      </c>
      <c r="H9" s="58" t="s">
        <v>183</v>
      </c>
      <c r="I9" s="56" t="s">
        <v>184</v>
      </c>
      <c r="J9" s="61">
        <v>408</v>
      </c>
      <c r="K9" s="58" t="s">
        <v>241</v>
      </c>
      <c r="L9" s="56" t="s">
        <v>242</v>
      </c>
      <c r="M9" s="61">
        <v>508</v>
      </c>
      <c r="N9" s="58" t="s">
        <v>299</v>
      </c>
      <c r="O9" s="56" t="s">
        <v>300</v>
      </c>
      <c r="P9" s="61">
        <v>608</v>
      </c>
      <c r="Q9" s="58" t="s">
        <v>357</v>
      </c>
      <c r="R9" s="56" t="s">
        <v>358</v>
      </c>
    </row>
    <row r="10" spans="1:18" ht="31.5" customHeight="1">
      <c r="A10" s="61">
        <v>109</v>
      </c>
      <c r="B10" s="58" t="s">
        <v>53</v>
      </c>
      <c r="C10" s="56" t="s">
        <v>54</v>
      </c>
      <c r="D10" s="61">
        <v>209</v>
      </c>
      <c r="E10" s="58" t="s">
        <v>127</v>
      </c>
      <c r="F10" s="56" t="s">
        <v>128</v>
      </c>
      <c r="G10" s="61">
        <v>309</v>
      </c>
      <c r="H10" s="58" t="s">
        <v>185</v>
      </c>
      <c r="I10" s="56" t="s">
        <v>186</v>
      </c>
      <c r="J10" s="61">
        <v>409</v>
      </c>
      <c r="K10" s="58" t="s">
        <v>243</v>
      </c>
      <c r="L10" s="56" t="s">
        <v>244</v>
      </c>
      <c r="M10" s="61">
        <v>509</v>
      </c>
      <c r="N10" s="58" t="s">
        <v>301</v>
      </c>
      <c r="O10" s="56" t="s">
        <v>302</v>
      </c>
      <c r="P10" s="61">
        <v>609</v>
      </c>
      <c r="Q10" s="58" t="s">
        <v>359</v>
      </c>
      <c r="R10" s="56" t="s">
        <v>360</v>
      </c>
    </row>
    <row r="11" spans="1:18" ht="31.5" customHeight="1">
      <c r="A11" s="61">
        <v>110</v>
      </c>
      <c r="B11" s="58" t="s">
        <v>55</v>
      </c>
      <c r="C11" s="56" t="s">
        <v>56</v>
      </c>
      <c r="D11" s="61">
        <v>210</v>
      </c>
      <c r="E11" s="58" t="s">
        <v>129</v>
      </c>
      <c r="F11" s="56" t="s">
        <v>130</v>
      </c>
      <c r="G11" s="61">
        <v>310</v>
      </c>
      <c r="H11" s="58" t="s">
        <v>187</v>
      </c>
      <c r="I11" s="56" t="s">
        <v>188</v>
      </c>
      <c r="J11" s="61">
        <v>410</v>
      </c>
      <c r="K11" s="58" t="s">
        <v>245</v>
      </c>
      <c r="L11" s="56" t="s">
        <v>246</v>
      </c>
      <c r="M11" s="61">
        <v>510</v>
      </c>
      <c r="N11" s="58" t="s">
        <v>303</v>
      </c>
      <c r="O11" s="56" t="s">
        <v>304</v>
      </c>
      <c r="P11" s="61">
        <v>610</v>
      </c>
      <c r="Q11" s="58" t="s">
        <v>361</v>
      </c>
      <c r="R11" s="56" t="s">
        <v>362</v>
      </c>
    </row>
    <row r="12" spans="1:18" ht="31.5" customHeight="1">
      <c r="A12" s="61">
        <v>111</v>
      </c>
      <c r="B12" s="58" t="s">
        <v>57</v>
      </c>
      <c r="C12" s="56" t="s">
        <v>58</v>
      </c>
      <c r="D12" s="61">
        <v>211</v>
      </c>
      <c r="E12" s="58" t="s">
        <v>131</v>
      </c>
      <c r="F12" s="56" t="s">
        <v>132</v>
      </c>
      <c r="G12" s="61">
        <v>311</v>
      </c>
      <c r="H12" s="58" t="s">
        <v>189</v>
      </c>
      <c r="I12" s="56" t="s">
        <v>190</v>
      </c>
      <c r="J12" s="61">
        <v>411</v>
      </c>
      <c r="K12" s="58" t="s">
        <v>247</v>
      </c>
      <c r="L12" s="56" t="s">
        <v>248</v>
      </c>
      <c r="M12" s="61">
        <v>511</v>
      </c>
      <c r="N12" s="58" t="s">
        <v>305</v>
      </c>
      <c r="O12" s="56" t="s">
        <v>306</v>
      </c>
      <c r="P12" s="61">
        <v>611</v>
      </c>
      <c r="Q12" s="58" t="s">
        <v>363</v>
      </c>
      <c r="R12" s="56" t="s">
        <v>364</v>
      </c>
    </row>
    <row r="13" spans="1:18" ht="31.5" customHeight="1">
      <c r="A13" s="61">
        <v>112</v>
      </c>
      <c r="B13" s="58" t="s">
        <v>59</v>
      </c>
      <c r="C13" s="56" t="s">
        <v>60</v>
      </c>
      <c r="D13" s="61">
        <v>212</v>
      </c>
      <c r="E13" s="58" t="s">
        <v>133</v>
      </c>
      <c r="F13" s="56" t="s">
        <v>134</v>
      </c>
      <c r="G13" s="61">
        <v>312</v>
      </c>
      <c r="H13" s="58" t="s">
        <v>191</v>
      </c>
      <c r="I13" s="56" t="s">
        <v>192</v>
      </c>
      <c r="J13" s="61">
        <v>412</v>
      </c>
      <c r="K13" s="58" t="s">
        <v>249</v>
      </c>
      <c r="L13" s="56" t="s">
        <v>250</v>
      </c>
      <c r="M13" s="61">
        <v>512</v>
      </c>
      <c r="N13" s="58" t="s">
        <v>307</v>
      </c>
      <c r="O13" s="56" t="s">
        <v>308</v>
      </c>
      <c r="P13" s="61">
        <v>612</v>
      </c>
      <c r="Q13" s="58" t="s">
        <v>365</v>
      </c>
      <c r="R13" s="56" t="s">
        <v>366</v>
      </c>
    </row>
    <row r="14" spans="1:18" ht="31.5" customHeight="1">
      <c r="A14" s="61">
        <v>113</v>
      </c>
      <c r="B14" s="58" t="s">
        <v>61</v>
      </c>
      <c r="C14" s="56" t="s">
        <v>62</v>
      </c>
      <c r="D14" s="61">
        <v>213</v>
      </c>
      <c r="E14" s="58" t="s">
        <v>135</v>
      </c>
      <c r="F14" s="56" t="s">
        <v>136</v>
      </c>
      <c r="G14" s="61">
        <v>313</v>
      </c>
      <c r="H14" s="58" t="s">
        <v>193</v>
      </c>
      <c r="I14" s="56" t="s">
        <v>194</v>
      </c>
      <c r="J14" s="61">
        <v>413</v>
      </c>
      <c r="K14" s="58" t="s">
        <v>251</v>
      </c>
      <c r="L14" s="56" t="s">
        <v>252</v>
      </c>
      <c r="M14" s="61">
        <v>513</v>
      </c>
      <c r="N14" s="58" t="s">
        <v>309</v>
      </c>
      <c r="O14" s="56" t="s">
        <v>310</v>
      </c>
      <c r="P14" s="61">
        <v>613</v>
      </c>
      <c r="Q14" s="58" t="s">
        <v>367</v>
      </c>
      <c r="R14" s="56" t="s">
        <v>368</v>
      </c>
    </row>
    <row r="15" spans="1:18" ht="31.5" customHeight="1">
      <c r="A15" s="61">
        <v>114</v>
      </c>
      <c r="B15" s="58" t="s">
        <v>63</v>
      </c>
      <c r="C15" s="56" t="s">
        <v>64</v>
      </c>
      <c r="D15" s="61">
        <v>214</v>
      </c>
      <c r="E15" s="58" t="s">
        <v>137</v>
      </c>
      <c r="F15" s="56" t="s">
        <v>138</v>
      </c>
      <c r="G15" s="61">
        <v>314</v>
      </c>
      <c r="H15" s="58" t="s">
        <v>195</v>
      </c>
      <c r="I15" s="56" t="s">
        <v>196</v>
      </c>
      <c r="J15" s="61">
        <v>414</v>
      </c>
      <c r="K15" s="58" t="s">
        <v>253</v>
      </c>
      <c r="L15" s="56" t="s">
        <v>254</v>
      </c>
      <c r="M15" s="61">
        <v>514</v>
      </c>
      <c r="N15" s="58" t="s">
        <v>311</v>
      </c>
      <c r="O15" s="56" t="s">
        <v>312</v>
      </c>
      <c r="P15" s="61">
        <v>614</v>
      </c>
      <c r="Q15" s="58" t="s">
        <v>369</v>
      </c>
      <c r="R15" s="56" t="s">
        <v>370</v>
      </c>
    </row>
    <row r="16" spans="1:18" ht="31.5" customHeight="1">
      <c r="A16" s="61">
        <v>115</v>
      </c>
      <c r="B16" s="58" t="s">
        <v>65</v>
      </c>
      <c r="C16" s="56" t="s">
        <v>66</v>
      </c>
      <c r="D16" s="61">
        <v>215</v>
      </c>
      <c r="E16" s="58" t="s">
        <v>139</v>
      </c>
      <c r="F16" s="56" t="s">
        <v>140</v>
      </c>
      <c r="G16" s="61">
        <v>315</v>
      </c>
      <c r="H16" s="58" t="s">
        <v>197</v>
      </c>
      <c r="I16" s="56" t="s">
        <v>198</v>
      </c>
      <c r="J16" s="61">
        <v>415</v>
      </c>
      <c r="K16" s="58" t="s">
        <v>255</v>
      </c>
      <c r="L16" s="56" t="s">
        <v>256</v>
      </c>
      <c r="M16" s="61">
        <v>515</v>
      </c>
      <c r="N16" s="58" t="s">
        <v>313</v>
      </c>
      <c r="O16" s="56" t="s">
        <v>314</v>
      </c>
      <c r="P16" s="61">
        <v>615</v>
      </c>
      <c r="Q16" s="58" t="s">
        <v>371</v>
      </c>
      <c r="R16" s="56" t="s">
        <v>372</v>
      </c>
    </row>
    <row r="17" spans="1:18" ht="31.5" customHeight="1">
      <c r="A17" s="61">
        <v>116</v>
      </c>
      <c r="B17" s="58" t="s">
        <v>67</v>
      </c>
      <c r="C17" s="56" t="s">
        <v>68</v>
      </c>
      <c r="D17" s="61">
        <v>216</v>
      </c>
      <c r="E17" s="58" t="s">
        <v>141</v>
      </c>
      <c r="F17" s="56" t="s">
        <v>142</v>
      </c>
      <c r="G17" s="61">
        <v>316</v>
      </c>
      <c r="H17" s="58" t="s">
        <v>199</v>
      </c>
      <c r="I17" s="56" t="s">
        <v>200</v>
      </c>
      <c r="J17" s="61">
        <v>416</v>
      </c>
      <c r="K17" s="58" t="s">
        <v>257</v>
      </c>
      <c r="L17" s="56" t="s">
        <v>258</v>
      </c>
      <c r="M17" s="61">
        <v>516</v>
      </c>
      <c r="N17" s="58" t="s">
        <v>315</v>
      </c>
      <c r="O17" s="56" t="s">
        <v>316</v>
      </c>
      <c r="P17" s="61">
        <v>616</v>
      </c>
      <c r="Q17" s="58" t="s">
        <v>373</v>
      </c>
      <c r="R17" s="56" t="s">
        <v>374</v>
      </c>
    </row>
    <row r="18" spans="1:18" ht="31.5" customHeight="1">
      <c r="A18" s="61">
        <v>117</v>
      </c>
      <c r="B18" s="58" t="s">
        <v>69</v>
      </c>
      <c r="C18" s="56" t="s">
        <v>70</v>
      </c>
      <c r="D18" s="61">
        <v>217</v>
      </c>
      <c r="E18" s="58" t="s">
        <v>143</v>
      </c>
      <c r="F18" s="56" t="s">
        <v>144</v>
      </c>
      <c r="G18" s="61">
        <v>317</v>
      </c>
      <c r="H18" s="58" t="s">
        <v>201</v>
      </c>
      <c r="I18" s="56" t="s">
        <v>202</v>
      </c>
      <c r="J18" s="61">
        <v>417</v>
      </c>
      <c r="K18" s="58" t="s">
        <v>259</v>
      </c>
      <c r="L18" s="56" t="s">
        <v>260</v>
      </c>
      <c r="M18" s="61">
        <v>517</v>
      </c>
      <c r="N18" s="58" t="s">
        <v>317</v>
      </c>
      <c r="O18" s="56" t="s">
        <v>318</v>
      </c>
      <c r="P18" s="61">
        <v>617</v>
      </c>
      <c r="Q18" s="58" t="s">
        <v>375</v>
      </c>
      <c r="R18" s="56" t="s">
        <v>376</v>
      </c>
    </row>
    <row r="19" spans="1:18" ht="31.5" customHeight="1">
      <c r="A19" s="61">
        <v>118</v>
      </c>
      <c r="B19" s="58" t="s">
        <v>71</v>
      </c>
      <c r="C19" s="56" t="s">
        <v>72</v>
      </c>
      <c r="D19" s="61">
        <v>218</v>
      </c>
      <c r="E19" s="58" t="s">
        <v>145</v>
      </c>
      <c r="F19" s="56" t="s">
        <v>146</v>
      </c>
      <c r="G19" s="61">
        <v>318</v>
      </c>
      <c r="H19" s="58" t="s">
        <v>203</v>
      </c>
      <c r="I19" s="56" t="s">
        <v>204</v>
      </c>
      <c r="J19" s="61">
        <v>418</v>
      </c>
      <c r="K19" s="58" t="s">
        <v>261</v>
      </c>
      <c r="L19" s="56" t="s">
        <v>262</v>
      </c>
      <c r="M19" s="61">
        <v>518</v>
      </c>
      <c r="N19" s="58" t="s">
        <v>319</v>
      </c>
      <c r="O19" s="56" t="s">
        <v>320</v>
      </c>
      <c r="P19" s="61">
        <v>618</v>
      </c>
      <c r="Q19" s="58" t="s">
        <v>377</v>
      </c>
      <c r="R19" s="56" t="s">
        <v>378</v>
      </c>
    </row>
    <row r="20" spans="1:18" ht="31.5" customHeight="1">
      <c r="A20" s="61">
        <v>119</v>
      </c>
      <c r="B20" s="58" t="s">
        <v>73</v>
      </c>
      <c r="C20" s="56" t="s">
        <v>74</v>
      </c>
      <c r="D20" s="61">
        <v>219</v>
      </c>
      <c r="E20" s="58" t="s">
        <v>147</v>
      </c>
      <c r="F20" s="56" t="s">
        <v>148</v>
      </c>
      <c r="G20" s="61">
        <v>319</v>
      </c>
      <c r="H20" s="58" t="s">
        <v>205</v>
      </c>
      <c r="I20" s="56" t="s">
        <v>206</v>
      </c>
      <c r="J20" s="61">
        <v>419</v>
      </c>
      <c r="K20" s="58" t="s">
        <v>263</v>
      </c>
      <c r="L20" s="56" t="s">
        <v>264</v>
      </c>
      <c r="M20" s="61">
        <v>519</v>
      </c>
      <c r="N20" s="58" t="s">
        <v>321</v>
      </c>
      <c r="O20" s="56" t="s">
        <v>322</v>
      </c>
      <c r="P20" s="61">
        <v>619</v>
      </c>
      <c r="Q20" s="58" t="s">
        <v>379</v>
      </c>
      <c r="R20" s="56" t="s">
        <v>380</v>
      </c>
    </row>
    <row r="21" spans="1:18" ht="31.5" customHeight="1">
      <c r="A21" s="61">
        <v>120</v>
      </c>
      <c r="B21" s="58" t="s">
        <v>75</v>
      </c>
      <c r="C21" s="56" t="s">
        <v>76</v>
      </c>
      <c r="D21" s="61">
        <v>220</v>
      </c>
      <c r="E21" s="58" t="s">
        <v>149</v>
      </c>
      <c r="F21" s="56" t="s">
        <v>150</v>
      </c>
      <c r="G21" s="61">
        <v>320</v>
      </c>
      <c r="H21" s="58" t="s">
        <v>207</v>
      </c>
      <c r="I21" s="56" t="s">
        <v>208</v>
      </c>
      <c r="J21" s="61">
        <v>420</v>
      </c>
      <c r="K21" s="58" t="s">
        <v>265</v>
      </c>
      <c r="L21" s="56" t="s">
        <v>266</v>
      </c>
      <c r="M21" s="61">
        <v>520</v>
      </c>
      <c r="N21" s="58" t="s">
        <v>323</v>
      </c>
      <c r="O21" s="56" t="s">
        <v>324</v>
      </c>
      <c r="P21" s="61">
        <v>620</v>
      </c>
      <c r="Q21" s="58" t="s">
        <v>381</v>
      </c>
      <c r="R21" s="56" t="s">
        <v>382</v>
      </c>
    </row>
    <row r="22" spans="1:18" ht="31.5" customHeight="1">
      <c r="A22" s="61">
        <v>121</v>
      </c>
      <c r="B22" s="58" t="s">
        <v>77</v>
      </c>
      <c r="C22" s="56" t="s">
        <v>78</v>
      </c>
      <c r="D22" s="61">
        <v>221</v>
      </c>
      <c r="E22" s="58" t="s">
        <v>151</v>
      </c>
      <c r="F22" s="56" t="s">
        <v>152</v>
      </c>
      <c r="G22" s="61">
        <v>321</v>
      </c>
      <c r="H22" s="58" t="s">
        <v>209</v>
      </c>
      <c r="I22" s="56" t="s">
        <v>210</v>
      </c>
      <c r="J22" s="61">
        <v>421</v>
      </c>
      <c r="K22" s="58" t="s">
        <v>267</v>
      </c>
      <c r="L22" s="56" t="s">
        <v>268</v>
      </c>
      <c r="M22" s="61">
        <v>521</v>
      </c>
      <c r="N22" s="58" t="s">
        <v>325</v>
      </c>
      <c r="O22" s="56" t="s">
        <v>326</v>
      </c>
      <c r="P22" s="61">
        <v>621</v>
      </c>
      <c r="Q22" s="58" t="s">
        <v>383</v>
      </c>
      <c r="R22" s="56" t="s">
        <v>384</v>
      </c>
    </row>
    <row r="23" spans="1:18" ht="31.5" customHeight="1">
      <c r="A23" s="61">
        <v>122</v>
      </c>
      <c r="B23" s="58" t="s">
        <v>79</v>
      </c>
      <c r="C23" s="56" t="s">
        <v>80</v>
      </c>
      <c r="D23" s="61">
        <v>222</v>
      </c>
      <c r="E23" s="58" t="s">
        <v>153</v>
      </c>
      <c r="F23" s="56" t="s">
        <v>154</v>
      </c>
      <c r="G23" s="61">
        <v>322</v>
      </c>
      <c r="H23" s="58" t="s">
        <v>211</v>
      </c>
      <c r="I23" s="56" t="s">
        <v>212</v>
      </c>
      <c r="J23" s="61">
        <v>422</v>
      </c>
      <c r="K23" s="58" t="s">
        <v>269</v>
      </c>
      <c r="L23" s="56" t="s">
        <v>270</v>
      </c>
      <c r="M23" s="61">
        <v>522</v>
      </c>
      <c r="N23" s="58" t="s">
        <v>327</v>
      </c>
      <c r="O23" s="56" t="s">
        <v>328</v>
      </c>
      <c r="P23" s="61">
        <v>622</v>
      </c>
      <c r="Q23" s="58" t="s">
        <v>385</v>
      </c>
      <c r="R23" s="56" t="s">
        <v>386</v>
      </c>
    </row>
    <row r="24" spans="1:18" ht="31.5" customHeight="1">
      <c r="A24" s="61">
        <v>123</v>
      </c>
      <c r="B24" s="58" t="s">
        <v>81</v>
      </c>
      <c r="C24" s="56" t="s">
        <v>82</v>
      </c>
      <c r="D24" s="61">
        <v>223</v>
      </c>
      <c r="E24" s="58" t="s">
        <v>155</v>
      </c>
      <c r="F24" s="56" t="s">
        <v>156</v>
      </c>
      <c r="G24" s="61">
        <v>323</v>
      </c>
      <c r="H24" s="58" t="s">
        <v>213</v>
      </c>
      <c r="I24" s="56" t="s">
        <v>214</v>
      </c>
      <c r="J24" s="61">
        <v>423</v>
      </c>
      <c r="K24" s="58" t="s">
        <v>271</v>
      </c>
      <c r="L24" s="56" t="s">
        <v>272</v>
      </c>
      <c r="M24" s="61">
        <v>523</v>
      </c>
      <c r="N24" s="58" t="s">
        <v>329</v>
      </c>
      <c r="O24" s="56" t="s">
        <v>330</v>
      </c>
      <c r="P24" s="61">
        <v>623</v>
      </c>
      <c r="Q24" s="58" t="s">
        <v>387</v>
      </c>
      <c r="R24" s="56" t="s">
        <v>388</v>
      </c>
    </row>
    <row r="25" spans="1:18" ht="31.5" customHeight="1">
      <c r="A25" s="61">
        <v>124</v>
      </c>
      <c r="B25" s="58" t="s">
        <v>83</v>
      </c>
      <c r="C25" s="56" t="s">
        <v>84</v>
      </c>
      <c r="D25" s="61">
        <v>224</v>
      </c>
      <c r="E25" s="58" t="s">
        <v>157</v>
      </c>
      <c r="F25" s="56" t="s">
        <v>158</v>
      </c>
      <c r="G25" s="61">
        <v>324</v>
      </c>
      <c r="H25" s="58" t="s">
        <v>215</v>
      </c>
      <c r="I25" s="56" t="s">
        <v>216</v>
      </c>
      <c r="J25" s="61">
        <v>424</v>
      </c>
      <c r="K25" s="58" t="s">
        <v>273</v>
      </c>
      <c r="L25" s="56" t="s">
        <v>274</v>
      </c>
      <c r="M25" s="61">
        <v>524</v>
      </c>
      <c r="N25" s="58" t="s">
        <v>331</v>
      </c>
      <c r="O25" s="56" t="s">
        <v>332</v>
      </c>
      <c r="P25" s="61">
        <v>624</v>
      </c>
      <c r="Q25" s="58" t="s">
        <v>389</v>
      </c>
      <c r="R25" s="56" t="s">
        <v>390</v>
      </c>
    </row>
    <row r="26" spans="1:18" ht="31.5" customHeight="1">
      <c r="A26" s="61">
        <v>125</v>
      </c>
      <c r="B26" s="58" t="s">
        <v>85</v>
      </c>
      <c r="C26" s="56" t="s">
        <v>86</v>
      </c>
      <c r="D26" s="61">
        <v>225</v>
      </c>
      <c r="E26" s="58" t="s">
        <v>159</v>
      </c>
      <c r="F26" s="56" t="s">
        <v>160</v>
      </c>
      <c r="G26" s="61">
        <v>325</v>
      </c>
      <c r="H26" s="58" t="s">
        <v>217</v>
      </c>
      <c r="I26" s="56" t="s">
        <v>218</v>
      </c>
      <c r="J26" s="61">
        <v>425</v>
      </c>
      <c r="K26" s="58" t="s">
        <v>275</v>
      </c>
      <c r="L26" s="56" t="s">
        <v>276</v>
      </c>
      <c r="M26" s="61">
        <v>525</v>
      </c>
      <c r="N26" s="58" t="s">
        <v>333</v>
      </c>
      <c r="O26" s="56" t="s">
        <v>334</v>
      </c>
      <c r="P26" s="61">
        <v>625</v>
      </c>
      <c r="Q26" s="58" t="s">
        <v>391</v>
      </c>
      <c r="R26" s="56" t="s">
        <v>392</v>
      </c>
    </row>
    <row r="27" spans="1:18" ht="31.5" customHeight="1">
      <c r="A27" s="61">
        <v>126</v>
      </c>
      <c r="B27" s="58" t="s">
        <v>87</v>
      </c>
      <c r="C27" s="56" t="s">
        <v>88</v>
      </c>
      <c r="D27" s="61">
        <v>226</v>
      </c>
      <c r="E27" s="58" t="s">
        <v>161</v>
      </c>
      <c r="F27" s="56" t="s">
        <v>162</v>
      </c>
      <c r="G27" s="61">
        <v>326</v>
      </c>
      <c r="H27" s="58" t="s">
        <v>219</v>
      </c>
      <c r="I27" s="56" t="s">
        <v>220</v>
      </c>
      <c r="J27" s="61">
        <v>426</v>
      </c>
      <c r="K27" s="58" t="s">
        <v>277</v>
      </c>
      <c r="L27" s="56" t="s">
        <v>278</v>
      </c>
      <c r="M27" s="61">
        <v>526</v>
      </c>
      <c r="N27" s="58" t="s">
        <v>335</v>
      </c>
      <c r="O27" s="56" t="s">
        <v>336</v>
      </c>
      <c r="P27" s="61">
        <v>626</v>
      </c>
      <c r="Q27" s="58" t="s">
        <v>393</v>
      </c>
      <c r="R27" s="56" t="s">
        <v>394</v>
      </c>
    </row>
    <row r="28" spans="1:18" ht="31.5" customHeight="1">
      <c r="A28" s="61">
        <v>127</v>
      </c>
      <c r="B28" s="58" t="s">
        <v>89</v>
      </c>
      <c r="C28" s="56" t="s">
        <v>90</v>
      </c>
      <c r="D28" s="61">
        <v>227</v>
      </c>
      <c r="E28" s="58" t="s">
        <v>163</v>
      </c>
      <c r="F28" s="56" t="s">
        <v>164</v>
      </c>
      <c r="G28" s="61">
        <v>327</v>
      </c>
      <c r="H28" s="58" t="s">
        <v>221</v>
      </c>
      <c r="I28" s="56" t="s">
        <v>222</v>
      </c>
      <c r="J28" s="61">
        <v>427</v>
      </c>
      <c r="K28" s="58" t="s">
        <v>279</v>
      </c>
      <c r="L28" s="56" t="s">
        <v>280</v>
      </c>
      <c r="M28" s="61">
        <v>527</v>
      </c>
      <c r="N28" s="58" t="s">
        <v>337</v>
      </c>
      <c r="O28" s="56" t="s">
        <v>338</v>
      </c>
      <c r="P28" s="61">
        <v>627</v>
      </c>
      <c r="Q28" s="58" t="s">
        <v>395</v>
      </c>
      <c r="R28" s="56" t="s">
        <v>396</v>
      </c>
    </row>
    <row r="29" spans="1:18" ht="31.5" customHeight="1">
      <c r="A29" s="61">
        <v>128</v>
      </c>
      <c r="B29" s="58" t="s">
        <v>91</v>
      </c>
      <c r="C29" s="56" t="s">
        <v>92</v>
      </c>
      <c r="D29" s="61">
        <v>228</v>
      </c>
      <c r="E29" s="58" t="s">
        <v>165</v>
      </c>
      <c r="F29" s="56" t="s">
        <v>166</v>
      </c>
      <c r="G29" s="61">
        <v>328</v>
      </c>
      <c r="H29" s="58" t="s">
        <v>223</v>
      </c>
      <c r="I29" s="56" t="s">
        <v>224</v>
      </c>
      <c r="J29" s="61">
        <v>428</v>
      </c>
      <c r="K29" s="58" t="s">
        <v>281</v>
      </c>
      <c r="L29" s="56" t="s">
        <v>282</v>
      </c>
      <c r="M29" s="61">
        <v>528</v>
      </c>
      <c r="N29" s="58" t="s">
        <v>339</v>
      </c>
      <c r="O29" s="56" t="s">
        <v>340</v>
      </c>
      <c r="P29" s="61">
        <v>628</v>
      </c>
      <c r="Q29" s="58" t="s">
        <v>397</v>
      </c>
      <c r="R29" s="56" t="s">
        <v>398</v>
      </c>
    </row>
    <row r="30" spans="1:18" ht="31.5" customHeight="1">
      <c r="A30" s="61">
        <v>129</v>
      </c>
      <c r="B30" s="58" t="s">
        <v>93</v>
      </c>
      <c r="C30" s="56" t="s">
        <v>94</v>
      </c>
      <c r="D30" s="61">
        <v>229</v>
      </c>
      <c r="E30" s="58" t="s">
        <v>167</v>
      </c>
      <c r="F30" s="56" t="s">
        <v>168</v>
      </c>
      <c r="G30" s="61">
        <v>329</v>
      </c>
      <c r="H30" s="58" t="s">
        <v>225</v>
      </c>
      <c r="I30" s="56" t="s">
        <v>226</v>
      </c>
      <c r="J30" s="61">
        <v>429</v>
      </c>
      <c r="K30" s="58" t="s">
        <v>283</v>
      </c>
      <c r="L30" s="56" t="s">
        <v>284</v>
      </c>
      <c r="M30" s="61">
        <v>529</v>
      </c>
      <c r="N30" s="58" t="s">
        <v>341</v>
      </c>
      <c r="O30" s="56" t="s">
        <v>342</v>
      </c>
      <c r="P30" s="61">
        <v>629</v>
      </c>
      <c r="Q30" s="58" t="s">
        <v>399</v>
      </c>
      <c r="R30" s="56" t="s">
        <v>400</v>
      </c>
    </row>
    <row r="31" spans="1:18" ht="31.5" customHeight="1" thickBot="1">
      <c r="A31" s="62">
        <v>130</v>
      </c>
      <c r="B31" s="63" t="s">
        <v>95</v>
      </c>
      <c r="C31" s="57" t="s">
        <v>96</v>
      </c>
      <c r="D31" s="62">
        <v>230</v>
      </c>
      <c r="E31" s="63" t="s">
        <v>169</v>
      </c>
      <c r="F31" s="57" t="s">
        <v>170</v>
      </c>
      <c r="G31" s="62">
        <v>330</v>
      </c>
      <c r="H31" s="63" t="s">
        <v>227</v>
      </c>
      <c r="I31" s="57" t="s">
        <v>228</v>
      </c>
      <c r="J31" s="62">
        <v>430</v>
      </c>
      <c r="K31" s="63" t="s">
        <v>285</v>
      </c>
      <c r="L31" s="57" t="s">
        <v>286</v>
      </c>
      <c r="M31" s="62">
        <v>530</v>
      </c>
      <c r="N31" s="63" t="s">
        <v>343</v>
      </c>
      <c r="O31" s="57" t="s">
        <v>344</v>
      </c>
      <c r="P31" s="62">
        <v>630</v>
      </c>
      <c r="Q31" s="63" t="s">
        <v>401</v>
      </c>
      <c r="R31" s="57" t="s">
        <v>402</v>
      </c>
    </row>
    <row r="33" spans="1:3" ht="24.75">
      <c r="A33" s="174" t="s">
        <v>9</v>
      </c>
      <c r="B33" s="174"/>
      <c r="C33" s="27" t="s">
        <v>99</v>
      </c>
    </row>
    <row r="34" spans="1:6" ht="24.75">
      <c r="A34" s="174" t="s">
        <v>10</v>
      </c>
      <c r="B34" s="174"/>
      <c r="C34" s="27" t="s">
        <v>97</v>
      </c>
      <c r="E34" s="172" t="s">
        <v>30</v>
      </c>
      <c r="F34" s="173"/>
    </row>
    <row r="35" spans="1:6" ht="31.5">
      <c r="A35" s="174" t="s">
        <v>11</v>
      </c>
      <c r="B35" s="174"/>
      <c r="C35" s="27" t="s">
        <v>98</v>
      </c>
      <c r="E35" s="162">
        <v>5</v>
      </c>
      <c r="F35" s="161" t="s">
        <v>31</v>
      </c>
    </row>
    <row r="36" spans="1:6" ht="24.75">
      <c r="A36" s="174" t="s">
        <v>12</v>
      </c>
      <c r="B36" s="174"/>
      <c r="C36" s="27" t="s">
        <v>100</v>
      </c>
      <c r="F36" s="163"/>
    </row>
    <row r="37" spans="1:3" ht="24.75">
      <c r="A37" s="174" t="s">
        <v>13</v>
      </c>
      <c r="B37" s="174"/>
      <c r="C37" s="27" t="s">
        <v>101</v>
      </c>
    </row>
    <row r="38" spans="1:3" ht="24.75">
      <c r="A38" s="174" t="s">
        <v>14</v>
      </c>
      <c r="B38" s="174"/>
      <c r="C38" s="27" t="s">
        <v>102</v>
      </c>
    </row>
  </sheetData>
  <sheetProtection sheet="1" objects="1" scenarios="1" selectLockedCells="1"/>
  <mergeCells count="13">
    <mergeCell ref="E34:F34"/>
    <mergeCell ref="A37:B37"/>
    <mergeCell ref="A38:B38"/>
    <mergeCell ref="A33:B33"/>
    <mergeCell ref="A34:B34"/>
    <mergeCell ref="A35:B35"/>
    <mergeCell ref="A36:B36"/>
    <mergeCell ref="G1:I1"/>
    <mergeCell ref="J1:L1"/>
    <mergeCell ref="M1:O1"/>
    <mergeCell ref="P1:R1"/>
    <mergeCell ref="A1:C1"/>
    <mergeCell ref="D1:F1"/>
  </mergeCells>
  <printOptions horizontalCentered="1" verticalCentered="1"/>
  <pageMargins left="0" right="0" top="0.19652777777777777" bottom="0" header="0.5118055555555556" footer="0.5118055555555556"/>
  <pageSetup fitToHeight="1" fitToWidth="1" horizontalDpi="300" verticalDpi="300" orientation="landscape" paperSize="9" scale="4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N56"/>
  <sheetViews>
    <sheetView showGridLines="0" showRowColHeaders="0" showZeros="0" workbookViewId="0" topLeftCell="A1">
      <selection activeCell="Q39" sqref="Q39"/>
    </sheetView>
  </sheetViews>
  <sheetFormatPr defaultColWidth="11.00390625" defaultRowHeight="12.75"/>
  <cols>
    <col min="1" max="1" width="6.25390625" style="2" customWidth="1"/>
    <col min="2" max="2" width="10.75390625" style="2" customWidth="1"/>
    <col min="3" max="3" width="3.625" style="2" customWidth="1"/>
    <col min="4" max="4" width="6.25390625" style="2" customWidth="1"/>
    <col min="5" max="5" width="10.75390625" style="2" customWidth="1"/>
    <col min="6" max="6" width="3.625" style="2" customWidth="1"/>
    <col min="7" max="7" width="6.25390625" style="2" customWidth="1"/>
    <col min="8" max="8" width="10.75390625" style="2" customWidth="1"/>
    <col min="9" max="9" width="3.625" style="2" customWidth="1"/>
    <col min="10" max="10" width="6.25390625" style="2" customWidth="1"/>
    <col min="11" max="11" width="10.75390625" style="2" customWidth="1"/>
    <col min="12" max="12" width="3.625" style="2" customWidth="1"/>
    <col min="13" max="13" width="6.25390625" style="2" customWidth="1"/>
    <col min="14" max="14" width="10.75390625" style="2" customWidth="1"/>
  </cols>
  <sheetData>
    <row r="1" spans="2:14" ht="18">
      <c r="B1" s="3" t="s">
        <v>2</v>
      </c>
      <c r="C1" s="4"/>
      <c r="E1" s="1"/>
      <c r="F1" s="5"/>
      <c r="G1" s="1"/>
      <c r="H1" s="1"/>
      <c r="I1" s="5"/>
      <c r="J1" s="1"/>
      <c r="K1" s="1"/>
      <c r="L1" s="5"/>
      <c r="M1" s="1"/>
      <c r="N1" s="1"/>
    </row>
    <row r="2" spans="1:14" ht="12.75">
      <c r="A2" s="6" t="s">
        <v>3</v>
      </c>
      <c r="B2" s="6" t="s">
        <v>4</v>
      </c>
      <c r="C2" s="6"/>
      <c r="D2" s="6" t="s">
        <v>3</v>
      </c>
      <c r="E2" s="6" t="s">
        <v>4</v>
      </c>
      <c r="F2" s="6"/>
      <c r="G2" s="6" t="s">
        <v>3</v>
      </c>
      <c r="H2" s="6" t="s">
        <v>4</v>
      </c>
      <c r="I2" s="6"/>
      <c r="J2" s="6" t="s">
        <v>3</v>
      </c>
      <c r="K2" s="6" t="s">
        <v>4</v>
      </c>
      <c r="L2" s="6"/>
      <c r="M2" s="6" t="s">
        <v>3</v>
      </c>
      <c r="N2" s="6" t="s">
        <v>4</v>
      </c>
    </row>
    <row r="3" spans="1:14" ht="19.5">
      <c r="A3" s="7">
        <v>1</v>
      </c>
      <c r="B3" s="8"/>
      <c r="C3" s="9"/>
      <c r="D3" s="7">
        <v>21</v>
      </c>
      <c r="E3" s="8"/>
      <c r="F3" s="9"/>
      <c r="G3" s="7">
        <v>41</v>
      </c>
      <c r="H3" s="8"/>
      <c r="I3" s="9"/>
      <c r="J3" s="7">
        <v>61</v>
      </c>
      <c r="K3" s="8"/>
      <c r="L3" s="9"/>
      <c r="M3" s="7">
        <v>81</v>
      </c>
      <c r="N3" s="8"/>
    </row>
    <row r="4" spans="1:14" ht="19.5">
      <c r="A4" s="7">
        <v>2</v>
      </c>
      <c r="B4" s="8"/>
      <c r="C4" s="9"/>
      <c r="D4" s="7">
        <v>22</v>
      </c>
      <c r="E4" s="8"/>
      <c r="F4" s="9"/>
      <c r="G4" s="7">
        <v>42</v>
      </c>
      <c r="H4" s="8"/>
      <c r="I4" s="9"/>
      <c r="J4" s="7">
        <v>62</v>
      </c>
      <c r="K4" s="8"/>
      <c r="L4" s="9"/>
      <c r="M4" s="7">
        <v>82</v>
      </c>
      <c r="N4" s="8"/>
    </row>
    <row r="5" spans="1:14" ht="19.5">
      <c r="A5" s="7">
        <v>3</v>
      </c>
      <c r="B5" s="8"/>
      <c r="C5" s="9"/>
      <c r="D5" s="7">
        <v>23</v>
      </c>
      <c r="E5" s="8"/>
      <c r="F5" s="9"/>
      <c r="G5" s="7">
        <v>43</v>
      </c>
      <c r="H5" s="8"/>
      <c r="I5" s="9"/>
      <c r="J5" s="7">
        <v>63</v>
      </c>
      <c r="K5" s="8"/>
      <c r="L5" s="9"/>
      <c r="M5" s="7">
        <v>83</v>
      </c>
      <c r="N5" s="8"/>
    </row>
    <row r="6" spans="1:14" ht="19.5">
      <c r="A6" s="7">
        <v>4</v>
      </c>
      <c r="B6" s="8"/>
      <c r="C6" s="9"/>
      <c r="D6" s="7">
        <v>24</v>
      </c>
      <c r="E6" s="8"/>
      <c r="F6" s="9"/>
      <c r="G6" s="7">
        <v>44</v>
      </c>
      <c r="H6" s="8"/>
      <c r="I6" s="9"/>
      <c r="J6" s="7">
        <v>64</v>
      </c>
      <c r="K6" s="8"/>
      <c r="L6" s="9"/>
      <c r="M6" s="7">
        <v>84</v>
      </c>
      <c r="N6" s="8"/>
    </row>
    <row r="7" spans="1:14" ht="19.5">
      <c r="A7" s="7">
        <v>5</v>
      </c>
      <c r="B7" s="8"/>
      <c r="C7" s="9"/>
      <c r="D7" s="7">
        <v>25</v>
      </c>
      <c r="E7" s="8"/>
      <c r="F7" s="9"/>
      <c r="G7" s="7">
        <v>45</v>
      </c>
      <c r="H7" s="8"/>
      <c r="I7" s="9"/>
      <c r="J7" s="7">
        <v>65</v>
      </c>
      <c r="K7" s="8"/>
      <c r="L7" s="9"/>
      <c r="M7" s="7">
        <v>85</v>
      </c>
      <c r="N7" s="8"/>
    </row>
    <row r="8" spans="1:14" ht="19.5">
      <c r="A8" s="7">
        <v>6</v>
      </c>
      <c r="B8" s="8"/>
      <c r="C8" s="9"/>
      <c r="D8" s="7">
        <v>26</v>
      </c>
      <c r="E8" s="8"/>
      <c r="F8" s="9"/>
      <c r="G8" s="7">
        <v>46</v>
      </c>
      <c r="H8" s="8"/>
      <c r="I8" s="9"/>
      <c r="J8" s="7">
        <v>66</v>
      </c>
      <c r="K8" s="8"/>
      <c r="L8" s="9"/>
      <c r="M8" s="7">
        <v>86</v>
      </c>
      <c r="N8" s="8"/>
    </row>
    <row r="9" spans="1:14" ht="19.5">
      <c r="A9" s="7">
        <v>7</v>
      </c>
      <c r="B9" s="8"/>
      <c r="C9" s="9"/>
      <c r="D9" s="7">
        <v>27</v>
      </c>
      <c r="E9" s="8"/>
      <c r="F9" s="9"/>
      <c r="G9" s="7">
        <v>47</v>
      </c>
      <c r="H9" s="8"/>
      <c r="I9" s="9"/>
      <c r="J9" s="7">
        <v>67</v>
      </c>
      <c r="K9" s="8"/>
      <c r="L9" s="9"/>
      <c r="M9" s="7">
        <v>87</v>
      </c>
      <c r="N9" s="8"/>
    </row>
    <row r="10" spans="1:14" ht="19.5">
      <c r="A10" s="7">
        <v>8</v>
      </c>
      <c r="B10" s="8"/>
      <c r="C10" s="9"/>
      <c r="D10" s="7">
        <v>28</v>
      </c>
      <c r="E10" s="8"/>
      <c r="F10" s="9"/>
      <c r="G10" s="7">
        <v>48</v>
      </c>
      <c r="H10" s="8"/>
      <c r="I10" s="9"/>
      <c r="J10" s="7">
        <v>68</v>
      </c>
      <c r="K10" s="8"/>
      <c r="L10" s="9"/>
      <c r="M10" s="7">
        <v>88</v>
      </c>
      <c r="N10" s="8"/>
    </row>
    <row r="11" spans="1:14" ht="19.5">
      <c r="A11" s="7">
        <v>9</v>
      </c>
      <c r="B11" s="8"/>
      <c r="C11" s="9"/>
      <c r="D11" s="7">
        <v>29</v>
      </c>
      <c r="E11" s="8"/>
      <c r="F11" s="9"/>
      <c r="G11" s="7">
        <v>49</v>
      </c>
      <c r="H11" s="8"/>
      <c r="I11" s="9"/>
      <c r="J11" s="7">
        <v>69</v>
      </c>
      <c r="K11" s="8"/>
      <c r="L11" s="9"/>
      <c r="M11" s="7">
        <v>89</v>
      </c>
      <c r="N11" s="8"/>
    </row>
    <row r="12" spans="1:14" ht="19.5">
      <c r="A12" s="7">
        <v>10</v>
      </c>
      <c r="B12" s="8"/>
      <c r="C12" s="9"/>
      <c r="D12" s="7">
        <v>30</v>
      </c>
      <c r="E12" s="8"/>
      <c r="F12" s="9"/>
      <c r="G12" s="7">
        <v>50</v>
      </c>
      <c r="H12" s="8"/>
      <c r="I12" s="9"/>
      <c r="J12" s="7">
        <v>70</v>
      </c>
      <c r="K12" s="8"/>
      <c r="L12" s="9"/>
      <c r="M12" s="7">
        <v>90</v>
      </c>
      <c r="N12" s="8"/>
    </row>
    <row r="13" spans="1:14" ht="19.5">
      <c r="A13" s="7">
        <v>11</v>
      </c>
      <c r="B13" s="8"/>
      <c r="C13" s="9"/>
      <c r="D13" s="7">
        <v>31</v>
      </c>
      <c r="E13" s="8"/>
      <c r="F13" s="9"/>
      <c r="G13" s="7">
        <v>51</v>
      </c>
      <c r="H13" s="8"/>
      <c r="I13" s="9"/>
      <c r="J13" s="7">
        <v>71</v>
      </c>
      <c r="K13" s="8"/>
      <c r="L13" s="9"/>
      <c r="M13" s="7">
        <v>91</v>
      </c>
      <c r="N13" s="8"/>
    </row>
    <row r="14" spans="1:14" ht="19.5">
      <c r="A14" s="7">
        <v>12</v>
      </c>
      <c r="B14" s="8"/>
      <c r="C14" s="9"/>
      <c r="D14" s="7">
        <v>32</v>
      </c>
      <c r="E14" s="8"/>
      <c r="F14" s="9"/>
      <c r="G14" s="7">
        <v>52</v>
      </c>
      <c r="H14" s="8"/>
      <c r="I14" s="9"/>
      <c r="J14" s="7">
        <v>72</v>
      </c>
      <c r="K14" s="8"/>
      <c r="L14" s="9"/>
      <c r="M14" s="7">
        <v>92</v>
      </c>
      <c r="N14" s="8"/>
    </row>
    <row r="15" spans="1:14" ht="19.5">
      <c r="A15" s="7">
        <v>13</v>
      </c>
      <c r="B15" s="8"/>
      <c r="C15" s="9"/>
      <c r="D15" s="7">
        <v>33</v>
      </c>
      <c r="E15" s="8"/>
      <c r="F15" s="9"/>
      <c r="G15" s="7">
        <v>53</v>
      </c>
      <c r="H15" s="8"/>
      <c r="I15" s="9"/>
      <c r="J15" s="7">
        <v>73</v>
      </c>
      <c r="K15" s="8"/>
      <c r="L15" s="9"/>
      <c r="M15" s="7">
        <v>93</v>
      </c>
      <c r="N15" s="8"/>
    </row>
    <row r="16" spans="1:14" ht="19.5">
      <c r="A16" s="7">
        <v>14</v>
      </c>
      <c r="B16" s="8"/>
      <c r="C16" s="9"/>
      <c r="D16" s="7">
        <v>34</v>
      </c>
      <c r="E16" s="8"/>
      <c r="F16" s="9"/>
      <c r="G16" s="7">
        <v>54</v>
      </c>
      <c r="H16" s="8"/>
      <c r="I16" s="9"/>
      <c r="J16" s="7">
        <v>74</v>
      </c>
      <c r="K16" s="8"/>
      <c r="L16" s="9"/>
      <c r="M16" s="7">
        <v>94</v>
      </c>
      <c r="N16" s="8"/>
    </row>
    <row r="17" spans="1:14" ht="19.5">
      <c r="A17" s="7">
        <v>15</v>
      </c>
      <c r="B17" s="8"/>
      <c r="C17" s="9"/>
      <c r="D17" s="7">
        <v>35</v>
      </c>
      <c r="E17" s="8"/>
      <c r="F17" s="9"/>
      <c r="G17" s="7">
        <v>55</v>
      </c>
      <c r="H17" s="8"/>
      <c r="I17" s="9"/>
      <c r="J17" s="7">
        <v>75</v>
      </c>
      <c r="K17" s="8"/>
      <c r="L17" s="9"/>
      <c r="M17" s="7">
        <v>95</v>
      </c>
      <c r="N17" s="8"/>
    </row>
    <row r="18" spans="1:14" ht="19.5">
      <c r="A18" s="7">
        <v>16</v>
      </c>
      <c r="B18" s="8"/>
      <c r="C18" s="9"/>
      <c r="D18" s="7">
        <v>36</v>
      </c>
      <c r="E18" s="8"/>
      <c r="F18" s="9"/>
      <c r="G18" s="7">
        <v>56</v>
      </c>
      <c r="H18" s="8"/>
      <c r="I18" s="9"/>
      <c r="J18" s="7">
        <v>76</v>
      </c>
      <c r="K18" s="8"/>
      <c r="L18" s="9"/>
      <c r="M18" s="7">
        <v>96</v>
      </c>
      <c r="N18" s="8"/>
    </row>
    <row r="19" spans="1:14" ht="19.5">
      <c r="A19" s="7">
        <v>17</v>
      </c>
      <c r="B19" s="8"/>
      <c r="C19" s="9"/>
      <c r="D19" s="7">
        <v>37</v>
      </c>
      <c r="E19" s="8"/>
      <c r="F19" s="9"/>
      <c r="G19" s="7">
        <v>57</v>
      </c>
      <c r="H19" s="8"/>
      <c r="I19" s="9"/>
      <c r="J19" s="7">
        <v>77</v>
      </c>
      <c r="K19" s="8"/>
      <c r="L19" s="9"/>
      <c r="M19" s="7">
        <v>97</v>
      </c>
      <c r="N19" s="8"/>
    </row>
    <row r="20" spans="1:14" ht="19.5">
      <c r="A20" s="7">
        <v>18</v>
      </c>
      <c r="B20" s="8"/>
      <c r="C20" s="9"/>
      <c r="D20" s="7">
        <v>38</v>
      </c>
      <c r="E20" s="8"/>
      <c r="F20" s="9"/>
      <c r="G20" s="7">
        <v>58</v>
      </c>
      <c r="H20" s="8"/>
      <c r="I20" s="9"/>
      <c r="J20" s="7">
        <v>78</v>
      </c>
      <c r="K20" s="8"/>
      <c r="L20" s="9"/>
      <c r="M20" s="7">
        <v>98</v>
      </c>
      <c r="N20" s="8"/>
    </row>
    <row r="21" spans="1:14" ht="19.5">
      <c r="A21" s="7">
        <v>19</v>
      </c>
      <c r="B21" s="8"/>
      <c r="C21" s="9"/>
      <c r="D21" s="7">
        <v>39</v>
      </c>
      <c r="E21" s="8"/>
      <c r="F21" s="9"/>
      <c r="G21" s="7">
        <v>59</v>
      </c>
      <c r="H21" s="8"/>
      <c r="I21" s="9"/>
      <c r="J21" s="7">
        <v>79</v>
      </c>
      <c r="K21" s="8"/>
      <c r="L21" s="9"/>
      <c r="M21" s="7">
        <v>99</v>
      </c>
      <c r="N21" s="8"/>
    </row>
    <row r="22" spans="1:14" ht="19.5">
      <c r="A22" s="7">
        <v>20</v>
      </c>
      <c r="B22" s="8"/>
      <c r="C22" s="9"/>
      <c r="D22" s="7">
        <v>40</v>
      </c>
      <c r="E22" s="8"/>
      <c r="F22" s="9"/>
      <c r="G22" s="7">
        <v>60</v>
      </c>
      <c r="H22" s="8"/>
      <c r="I22" s="9"/>
      <c r="J22" s="7">
        <v>80</v>
      </c>
      <c r="K22" s="8"/>
      <c r="L22" s="9"/>
      <c r="M22" s="7">
        <v>100</v>
      </c>
      <c r="N22" s="8"/>
    </row>
    <row r="27" ht="12.75">
      <c r="B27" s="2" t="s">
        <v>5</v>
      </c>
    </row>
    <row r="35" spans="2:14" ht="18">
      <c r="B35" s="3" t="s">
        <v>2</v>
      </c>
      <c r="C35" s="4"/>
      <c r="E35" s="1"/>
      <c r="F35" s="5"/>
      <c r="G35" s="1"/>
      <c r="H35" s="1"/>
      <c r="I35" s="5"/>
      <c r="J35" s="1"/>
      <c r="K35" s="1"/>
      <c r="L35" s="5"/>
      <c r="M35" s="1"/>
      <c r="N35" s="1"/>
    </row>
    <row r="36" spans="1:14" ht="12.75">
      <c r="A36" s="6" t="s">
        <v>3</v>
      </c>
      <c r="B36" s="6" t="s">
        <v>4</v>
      </c>
      <c r="C36" s="6"/>
      <c r="D36" s="6" t="s">
        <v>3</v>
      </c>
      <c r="E36" s="6" t="s">
        <v>4</v>
      </c>
      <c r="F36" s="6"/>
      <c r="G36" s="6" t="s">
        <v>3</v>
      </c>
      <c r="H36" s="6" t="s">
        <v>4</v>
      </c>
      <c r="I36" s="6"/>
      <c r="J36" s="6" t="s">
        <v>3</v>
      </c>
      <c r="K36" s="6" t="s">
        <v>4</v>
      </c>
      <c r="L36" s="6"/>
      <c r="M36" s="6" t="s">
        <v>3</v>
      </c>
      <c r="N36" s="6" t="s">
        <v>4</v>
      </c>
    </row>
    <row r="37" spans="1:14" ht="19.5">
      <c r="A37" s="7">
        <v>101</v>
      </c>
      <c r="B37" s="8"/>
      <c r="C37" s="9"/>
      <c r="D37" s="7">
        <v>121</v>
      </c>
      <c r="E37" s="8"/>
      <c r="F37" s="9"/>
      <c r="G37" s="7">
        <v>141</v>
      </c>
      <c r="H37" s="8"/>
      <c r="I37" s="9"/>
      <c r="J37" s="18">
        <v>161</v>
      </c>
      <c r="K37" s="17"/>
      <c r="L37" s="9"/>
      <c r="M37" s="7"/>
      <c r="N37" s="8"/>
    </row>
    <row r="38" spans="1:14" ht="19.5">
      <c r="A38" s="7">
        <v>102</v>
      </c>
      <c r="B38" s="8"/>
      <c r="C38" s="9"/>
      <c r="D38" s="7">
        <v>122</v>
      </c>
      <c r="E38" s="8"/>
      <c r="F38" s="9"/>
      <c r="G38" s="7">
        <v>142</v>
      </c>
      <c r="H38" s="8"/>
      <c r="I38" s="9"/>
      <c r="J38" s="18">
        <v>162</v>
      </c>
      <c r="K38" s="17"/>
      <c r="L38" s="9"/>
      <c r="M38" s="7"/>
      <c r="N38" s="8"/>
    </row>
    <row r="39" spans="1:14" ht="19.5">
      <c r="A39" s="7">
        <v>103</v>
      </c>
      <c r="B39" s="8"/>
      <c r="C39" s="9"/>
      <c r="D39" s="7">
        <v>123</v>
      </c>
      <c r="E39" s="8"/>
      <c r="F39" s="9"/>
      <c r="G39" s="7">
        <v>143</v>
      </c>
      <c r="H39" s="8"/>
      <c r="I39" s="9"/>
      <c r="J39" s="18">
        <v>163</v>
      </c>
      <c r="K39" s="17"/>
      <c r="L39" s="9"/>
      <c r="M39" s="7"/>
      <c r="N39" s="8"/>
    </row>
    <row r="40" spans="1:14" ht="19.5">
      <c r="A40" s="7">
        <v>104</v>
      </c>
      <c r="B40" s="8"/>
      <c r="C40" s="9"/>
      <c r="D40" s="7">
        <v>124</v>
      </c>
      <c r="E40" s="8"/>
      <c r="F40" s="9"/>
      <c r="G40" s="7">
        <v>144</v>
      </c>
      <c r="H40" s="8"/>
      <c r="I40" s="9"/>
      <c r="J40" s="18">
        <v>164</v>
      </c>
      <c r="K40" s="17"/>
      <c r="L40" s="9"/>
      <c r="M40" s="7"/>
      <c r="N40" s="8"/>
    </row>
    <row r="41" spans="1:14" ht="19.5">
      <c r="A41" s="7">
        <v>105</v>
      </c>
      <c r="B41" s="8"/>
      <c r="C41" s="9"/>
      <c r="D41" s="7">
        <v>125</v>
      </c>
      <c r="E41" s="8"/>
      <c r="F41" s="9"/>
      <c r="G41" s="7">
        <v>145</v>
      </c>
      <c r="H41" s="8"/>
      <c r="I41" s="9"/>
      <c r="J41" s="18">
        <v>165</v>
      </c>
      <c r="K41" s="17"/>
      <c r="L41" s="9"/>
      <c r="M41" s="7"/>
      <c r="N41" s="8"/>
    </row>
    <row r="42" spans="1:14" ht="19.5">
      <c r="A42" s="7">
        <v>106</v>
      </c>
      <c r="B42" s="8"/>
      <c r="C42" s="9"/>
      <c r="D42" s="7">
        <v>126</v>
      </c>
      <c r="E42" s="8"/>
      <c r="F42" s="9"/>
      <c r="G42" s="7">
        <v>146</v>
      </c>
      <c r="H42" s="8"/>
      <c r="I42" s="9"/>
      <c r="J42" s="18">
        <v>166</v>
      </c>
      <c r="K42" s="17"/>
      <c r="L42" s="9"/>
      <c r="M42" s="7"/>
      <c r="N42" s="8"/>
    </row>
    <row r="43" spans="1:14" ht="19.5">
      <c r="A43" s="7">
        <v>107</v>
      </c>
      <c r="B43" s="8"/>
      <c r="C43" s="9"/>
      <c r="D43" s="7">
        <v>127</v>
      </c>
      <c r="E43" s="8"/>
      <c r="F43" s="9"/>
      <c r="G43" s="7">
        <v>147</v>
      </c>
      <c r="H43" s="8"/>
      <c r="I43" s="9"/>
      <c r="J43" s="18">
        <v>167</v>
      </c>
      <c r="K43" s="17"/>
      <c r="L43" s="9"/>
      <c r="M43" s="7"/>
      <c r="N43" s="8"/>
    </row>
    <row r="44" spans="1:14" ht="19.5">
      <c r="A44" s="7">
        <v>108</v>
      </c>
      <c r="B44" s="8"/>
      <c r="C44" s="9"/>
      <c r="D44" s="7">
        <v>128</v>
      </c>
      <c r="E44" s="8"/>
      <c r="F44" s="9"/>
      <c r="G44" s="7">
        <v>148</v>
      </c>
      <c r="H44" s="8"/>
      <c r="I44" s="9"/>
      <c r="J44" s="18">
        <v>168</v>
      </c>
      <c r="K44" s="17"/>
      <c r="L44" s="9"/>
      <c r="M44" s="7"/>
      <c r="N44" s="8"/>
    </row>
    <row r="45" spans="1:14" ht="19.5">
      <c r="A45" s="7">
        <v>109</v>
      </c>
      <c r="B45" s="8"/>
      <c r="C45" s="9"/>
      <c r="D45" s="7">
        <v>129</v>
      </c>
      <c r="E45" s="8"/>
      <c r="F45" s="9"/>
      <c r="G45" s="7">
        <v>149</v>
      </c>
      <c r="H45" s="8"/>
      <c r="I45" s="9"/>
      <c r="J45" s="18">
        <v>169</v>
      </c>
      <c r="K45" s="17"/>
      <c r="L45" s="9"/>
      <c r="M45" s="7"/>
      <c r="N45" s="8"/>
    </row>
    <row r="46" spans="1:14" ht="19.5">
      <c r="A46" s="7">
        <v>110</v>
      </c>
      <c r="B46" s="8"/>
      <c r="C46" s="9"/>
      <c r="D46" s="7">
        <v>130</v>
      </c>
      <c r="E46" s="8"/>
      <c r="F46" s="9"/>
      <c r="G46" s="7">
        <v>150</v>
      </c>
      <c r="H46" s="8"/>
      <c r="I46" s="9"/>
      <c r="J46" s="18">
        <v>170</v>
      </c>
      <c r="K46" s="17"/>
      <c r="L46" s="9"/>
      <c r="M46" s="7"/>
      <c r="N46" s="8"/>
    </row>
    <row r="47" spans="1:14" ht="19.5">
      <c r="A47" s="7">
        <v>111</v>
      </c>
      <c r="B47" s="8"/>
      <c r="C47" s="9"/>
      <c r="D47" s="7">
        <v>131</v>
      </c>
      <c r="E47" s="8"/>
      <c r="F47" s="9"/>
      <c r="G47" s="7">
        <v>151</v>
      </c>
      <c r="H47" s="8"/>
      <c r="I47" s="9"/>
      <c r="J47" s="18">
        <v>171</v>
      </c>
      <c r="K47" s="17"/>
      <c r="L47" s="9"/>
      <c r="M47" s="7"/>
      <c r="N47" s="8"/>
    </row>
    <row r="48" spans="1:14" ht="19.5">
      <c r="A48" s="7">
        <v>112</v>
      </c>
      <c r="B48" s="8"/>
      <c r="C48" s="9"/>
      <c r="D48" s="7">
        <v>132</v>
      </c>
      <c r="E48" s="8"/>
      <c r="F48" s="9"/>
      <c r="G48" s="7">
        <v>152</v>
      </c>
      <c r="H48" s="8"/>
      <c r="I48" s="9"/>
      <c r="J48" s="18">
        <v>172</v>
      </c>
      <c r="K48" s="17"/>
      <c r="L48" s="9"/>
      <c r="M48" s="7"/>
      <c r="N48" s="8"/>
    </row>
    <row r="49" spans="1:14" ht="19.5">
      <c r="A49" s="7">
        <v>113</v>
      </c>
      <c r="B49" s="8"/>
      <c r="C49" s="9"/>
      <c r="D49" s="7">
        <v>133</v>
      </c>
      <c r="E49" s="8"/>
      <c r="F49" s="9"/>
      <c r="G49" s="7">
        <v>153</v>
      </c>
      <c r="H49" s="8"/>
      <c r="I49" s="9"/>
      <c r="J49" s="18">
        <v>173</v>
      </c>
      <c r="K49" s="17"/>
      <c r="L49" s="9"/>
      <c r="M49" s="7"/>
      <c r="N49" s="8"/>
    </row>
    <row r="50" spans="1:14" ht="19.5">
      <c r="A50" s="7">
        <v>114</v>
      </c>
      <c r="B50" s="8"/>
      <c r="C50" s="9"/>
      <c r="D50" s="7">
        <v>134</v>
      </c>
      <c r="E50" s="8"/>
      <c r="F50" s="9"/>
      <c r="G50" s="7">
        <v>154</v>
      </c>
      <c r="H50" s="8"/>
      <c r="I50" s="9"/>
      <c r="J50" s="18">
        <v>174</v>
      </c>
      <c r="K50" s="17"/>
      <c r="L50" s="9"/>
      <c r="M50" s="7"/>
      <c r="N50" s="8"/>
    </row>
    <row r="51" spans="1:14" ht="19.5">
      <c r="A51" s="7">
        <v>115</v>
      </c>
      <c r="B51" s="8"/>
      <c r="C51" s="9"/>
      <c r="D51" s="7">
        <v>135</v>
      </c>
      <c r="E51" s="8"/>
      <c r="F51" s="9"/>
      <c r="G51" s="7">
        <v>155</v>
      </c>
      <c r="H51" s="8"/>
      <c r="I51" s="9"/>
      <c r="J51" s="18">
        <v>175</v>
      </c>
      <c r="K51" s="17"/>
      <c r="L51" s="9"/>
      <c r="M51" s="7"/>
      <c r="N51" s="8"/>
    </row>
    <row r="52" spans="1:14" ht="19.5">
      <c r="A52" s="7">
        <v>116</v>
      </c>
      <c r="B52" s="8"/>
      <c r="C52" s="9"/>
      <c r="D52" s="7">
        <v>136</v>
      </c>
      <c r="E52" s="8"/>
      <c r="F52" s="9"/>
      <c r="G52" s="7">
        <v>156</v>
      </c>
      <c r="H52" s="8"/>
      <c r="I52" s="9"/>
      <c r="J52" s="18">
        <v>176</v>
      </c>
      <c r="K52" s="17"/>
      <c r="L52" s="9"/>
      <c r="M52" s="7"/>
      <c r="N52" s="8"/>
    </row>
    <row r="53" spans="1:14" ht="19.5">
      <c r="A53" s="7">
        <v>117</v>
      </c>
      <c r="B53" s="8"/>
      <c r="C53" s="9"/>
      <c r="D53" s="7">
        <v>137</v>
      </c>
      <c r="E53" s="8"/>
      <c r="F53" s="9"/>
      <c r="G53" s="7">
        <v>157</v>
      </c>
      <c r="H53" s="8"/>
      <c r="I53" s="9"/>
      <c r="J53" s="18">
        <v>177</v>
      </c>
      <c r="K53" s="17"/>
      <c r="L53" s="9"/>
      <c r="M53" s="7"/>
      <c r="N53" s="8"/>
    </row>
    <row r="54" spans="1:14" ht="19.5">
      <c r="A54" s="7">
        <v>118</v>
      </c>
      <c r="B54" s="8"/>
      <c r="C54" s="9"/>
      <c r="D54" s="7">
        <v>138</v>
      </c>
      <c r="E54" s="8"/>
      <c r="F54" s="9"/>
      <c r="G54" s="7">
        <v>158</v>
      </c>
      <c r="H54" s="8"/>
      <c r="I54" s="9"/>
      <c r="J54" s="18">
        <v>178</v>
      </c>
      <c r="K54" s="17"/>
      <c r="L54" s="9"/>
      <c r="M54" s="7"/>
      <c r="N54" s="8"/>
    </row>
    <row r="55" spans="1:14" ht="19.5">
      <c r="A55" s="7">
        <v>119</v>
      </c>
      <c r="B55" s="8"/>
      <c r="C55" s="9"/>
      <c r="D55" s="7">
        <v>139</v>
      </c>
      <c r="E55" s="8"/>
      <c r="F55" s="9"/>
      <c r="G55" s="7">
        <v>159</v>
      </c>
      <c r="H55" s="8"/>
      <c r="I55" s="9"/>
      <c r="J55" s="18">
        <v>179</v>
      </c>
      <c r="K55" s="17"/>
      <c r="L55" s="9"/>
      <c r="M55" s="7"/>
      <c r="N55" s="8"/>
    </row>
    <row r="56" spans="1:14" ht="19.5">
      <c r="A56" s="7">
        <v>120</v>
      </c>
      <c r="B56" s="8"/>
      <c r="C56" s="9"/>
      <c r="D56" s="7">
        <v>140</v>
      </c>
      <c r="E56" s="8"/>
      <c r="F56" s="9"/>
      <c r="G56" s="7">
        <v>160</v>
      </c>
      <c r="H56" s="8"/>
      <c r="I56" s="9"/>
      <c r="J56" s="18">
        <v>180</v>
      </c>
      <c r="K56" s="17"/>
      <c r="L56" s="9"/>
      <c r="M56" s="7"/>
      <c r="N56" s="8"/>
    </row>
  </sheetData>
  <sheetProtection sheet="1" objects="1" scenarios="1"/>
  <printOptions horizontalCentered="1" verticalCentered="1"/>
  <pageMargins left="0" right="0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AA189"/>
  <sheetViews>
    <sheetView showGridLines="0" showRowColHeaders="0" showZeros="0" zoomScale="75" zoomScaleNormal="75" workbookViewId="0" topLeftCell="A1">
      <pane xSplit="13" ySplit="5" topLeftCell="N6" activePane="bottomRight" state="frozen"/>
      <selection pane="topLeft" activeCell="A1" sqref="A1"/>
      <selection pane="topRight" activeCell="Q1" sqref="Q1:Q65536"/>
      <selection pane="bottomLeft" activeCell="A6" sqref="A6"/>
      <selection pane="bottomRight" activeCell="C7" sqref="C7"/>
    </sheetView>
  </sheetViews>
  <sheetFormatPr defaultColWidth="11.00390625" defaultRowHeight="12.75"/>
  <cols>
    <col min="1" max="1" width="10.75390625" style="10" customWidth="1"/>
    <col min="2" max="4" width="10.75390625" style="11" customWidth="1"/>
    <col min="5" max="5" width="67.625" style="11" customWidth="1"/>
    <col min="6" max="6" width="0" style="11" hidden="1" customWidth="1"/>
    <col min="7" max="8" width="0" style="10" hidden="1" customWidth="1"/>
    <col min="9" max="10" width="10.75390625" style="10" hidden="1" customWidth="1"/>
    <col min="11" max="11" width="6.25390625" style="10" hidden="1" customWidth="1"/>
    <col min="12" max="14" width="10.75390625" style="10" customWidth="1"/>
    <col min="15" max="17" width="10.75390625" style="10" hidden="1" customWidth="1"/>
    <col min="18" max="18" width="10.75390625" style="10" customWidth="1"/>
    <col min="19" max="22" width="0" style="10" hidden="1" customWidth="1"/>
    <col min="23" max="24" width="10.75390625" style="10" hidden="1" customWidth="1"/>
    <col min="25" max="26" width="0" style="10" hidden="1" customWidth="1"/>
    <col min="27" max="16384" width="10.75390625" style="10" customWidth="1"/>
  </cols>
  <sheetData>
    <row r="1" ht="21.75" customHeight="1"/>
    <row r="2" spans="1:25" ht="28.5" customHeight="1" thickBot="1">
      <c r="A2" s="175"/>
      <c r="B2" s="176" t="s">
        <v>36</v>
      </c>
      <c r="C2" s="177"/>
      <c r="L2" s="180"/>
      <c r="M2" s="180"/>
      <c r="N2" s="180"/>
      <c r="O2" s="180"/>
      <c r="P2" s="180"/>
      <c r="Q2" s="180"/>
      <c r="S2" s="11" t="s">
        <v>17</v>
      </c>
      <c r="T2" s="179" t="s">
        <v>19</v>
      </c>
      <c r="U2" s="179"/>
      <c r="V2" s="179"/>
      <c r="W2" s="179"/>
      <c r="X2" s="179"/>
      <c r="Y2" s="179"/>
    </row>
    <row r="3" spans="1:25" ht="27.75" customHeight="1" thickBot="1">
      <c r="A3" s="175"/>
      <c r="B3" s="42" t="s">
        <v>1</v>
      </c>
      <c r="C3" s="30"/>
      <c r="D3" s="30"/>
      <c r="F3" s="11" t="s">
        <v>7</v>
      </c>
      <c r="G3" s="11" t="s">
        <v>6</v>
      </c>
      <c r="L3" s="35"/>
      <c r="M3" s="35"/>
      <c r="N3" s="35"/>
      <c r="O3" s="35"/>
      <c r="P3" s="35"/>
      <c r="Q3" s="35"/>
      <c r="S3" s="34">
        <f>MIN(T3:Y3)</f>
        <v>0</v>
      </c>
      <c r="T3" s="33">
        <f aca="true" t="shared" si="0" ref="T3:Y3">SUM(L6:L185)</f>
        <v>0</v>
      </c>
      <c r="U3" s="33">
        <f t="shared" si="0"/>
        <v>0</v>
      </c>
      <c r="V3" s="33">
        <f t="shared" si="0"/>
        <v>0</v>
      </c>
      <c r="W3" s="33">
        <f t="shared" si="0"/>
        <v>0</v>
      </c>
      <c r="X3" s="33">
        <f t="shared" si="0"/>
        <v>0</v>
      </c>
      <c r="Y3" s="33">
        <f t="shared" si="0"/>
        <v>0</v>
      </c>
    </row>
    <row r="4" spans="2:27" ht="27.75" customHeight="1">
      <c r="B4" s="178" t="s">
        <v>0</v>
      </c>
      <c r="C4" s="178"/>
      <c r="D4" s="178"/>
      <c r="E4" s="178"/>
      <c r="G4" s="11"/>
      <c r="L4" s="71"/>
      <c r="M4" s="71"/>
      <c r="N4" s="71"/>
      <c r="O4" s="71"/>
      <c r="P4" s="71"/>
      <c r="Q4" s="71"/>
      <c r="AA4" s="64" t="s">
        <v>27</v>
      </c>
    </row>
    <row r="5" spans="2:7" s="41" customFormat="1" ht="21" customHeight="1" thickBot="1">
      <c r="B5" s="39" t="s">
        <v>6</v>
      </c>
      <c r="C5" s="39" t="s">
        <v>7</v>
      </c>
      <c r="D5" s="40"/>
      <c r="E5" s="40"/>
      <c r="F5" s="40"/>
      <c r="G5" s="40"/>
    </row>
    <row r="6" spans="1:23" ht="24.75" customHeight="1" thickBot="1">
      <c r="A6" s="77">
        <f>COUNTIF($C$6:$C$185,ArrivéeF!C6)+COUNTIF(ArrivéeG!$C$6:C$185,ArrivéeF!C6)</f>
        <v>0</v>
      </c>
      <c r="B6" s="79">
        <v>1</v>
      </c>
      <c r="C6" s="80"/>
      <c r="D6" s="28">
        <f>IF(C6="","",COUNTIF($F$6:$F$185,C6))</f>
      </c>
      <c r="E6" s="76">
        <f>IF(A6&gt;1,"ERREUR ! Double arrivée ou dossard dans F et G",IF(D6=0,"ERREUR ! Dossard inconnu",0))</f>
        <v>0</v>
      </c>
      <c r="F6" s="13">
        <v>101</v>
      </c>
      <c r="G6" s="12" t="e">
        <f>MATCH(F6,$C$6:$C$185,0)</f>
        <v>#N/A</v>
      </c>
      <c r="I6" s="29" t="s">
        <v>16</v>
      </c>
      <c r="J6" s="31">
        <f>COUNTA(C6:C185)</f>
        <v>0</v>
      </c>
      <c r="K6" s="32">
        <f>IF(ISNUMBER(G6)=TRUE,1,0)</f>
        <v>0</v>
      </c>
      <c r="L6" s="36">
        <f>IF($K6=1,IF(AND($F6&gt;100,$F6&lt;200),1,0),0)</f>
        <v>0</v>
      </c>
      <c r="M6" s="36">
        <f>IF($K6=1,IF(AND($F6&gt;200,$F6&lt;300),1,0),0)</f>
        <v>0</v>
      </c>
      <c r="N6" s="36">
        <f>IF($K6=1,IF(AND($F6&gt;300,$F6&lt;400),1,0),0)</f>
        <v>0</v>
      </c>
      <c r="O6" s="36">
        <f>IF($K6=1,IF(AND($F6&gt;400,$F6&lt;500),1,0),0)</f>
        <v>0</v>
      </c>
      <c r="P6" s="36">
        <f>IF($K6=1,IF(AND($F6&gt;500,$F6&lt;600),1,0),0)</f>
        <v>0</v>
      </c>
      <c r="Q6" s="36">
        <f>IF($K6=1,IF(AND($F6&gt;600,$F6&lt;700),1,0),0)</f>
        <v>0</v>
      </c>
      <c r="R6" s="37"/>
      <c r="S6" s="37"/>
      <c r="T6" s="37"/>
      <c r="U6" s="37"/>
      <c r="V6" s="37"/>
      <c r="W6" s="37"/>
    </row>
    <row r="7" spans="1:23" ht="24.75" customHeight="1">
      <c r="A7" s="77">
        <f>COUNTIF($C$6:$C$185,ArrivéeF!C7)+COUNTIF(ArrivéeG!$C$6:C$185,ArrivéeF!C7)</f>
        <v>0</v>
      </c>
      <c r="B7" s="79">
        <v>2</v>
      </c>
      <c r="C7" s="80"/>
      <c r="D7" s="28">
        <f aca="true" t="shared" si="1" ref="D7:D70">IF(C7="","",COUNTIF($F$6:$F$185,C7))</f>
      </c>
      <c r="E7" s="76">
        <f aca="true" t="shared" si="2" ref="E7:E70">IF(A7&gt;1,"ERREUR ! Double arrivée ou dossard dans F et G",IF(D7=0,"ERREUR ! Dossard inconnu",0))</f>
        <v>0</v>
      </c>
      <c r="F7" s="13">
        <v>102</v>
      </c>
      <c r="G7" s="12" t="e">
        <f aca="true" t="shared" si="3" ref="G7:G70">MATCH(F7,$C$6:$C$185,0)</f>
        <v>#N/A</v>
      </c>
      <c r="K7" s="32">
        <f>IF(ISNUMBER(G7)=TRUE,1,0)</f>
        <v>0</v>
      </c>
      <c r="L7" s="36">
        <f aca="true" t="shared" si="4" ref="L7:L70">IF($K7=1,IF(AND($F7&gt;100,$F7&lt;200),1,0),0)</f>
        <v>0</v>
      </c>
      <c r="M7" s="36">
        <f aca="true" t="shared" si="5" ref="M7:M70">IF($K7=1,IF(AND($F7&gt;200,$F7&lt;300),1,0),0)</f>
        <v>0</v>
      </c>
      <c r="N7" s="36">
        <f aca="true" t="shared" si="6" ref="N7:N70">IF($K7=1,IF(AND($F7&gt;300,$F7&lt;400),1,0),0)</f>
        <v>0</v>
      </c>
      <c r="O7" s="36">
        <f aca="true" t="shared" si="7" ref="O7:O70">IF($K7=1,IF(AND($F7&gt;400,$F7&lt;500),1,0),0)</f>
        <v>0</v>
      </c>
      <c r="P7" s="36">
        <f aca="true" t="shared" si="8" ref="P7:P70">IF($K7=1,IF(AND($F7&gt;500,$F7&lt;600),1,0),0)</f>
        <v>0</v>
      </c>
      <c r="Q7" s="36">
        <f aca="true" t="shared" si="9" ref="Q7:Q70">IF($K7=1,IF(AND($F7&gt;600,$F7&lt;700),1,0),0)</f>
        <v>0</v>
      </c>
      <c r="R7" s="37"/>
      <c r="S7" s="37"/>
      <c r="T7" s="37"/>
      <c r="U7" s="37"/>
      <c r="V7" s="37"/>
      <c r="W7" s="37"/>
    </row>
    <row r="8" spans="1:23" ht="24.75" customHeight="1">
      <c r="A8" s="77">
        <f>COUNTIF($C$6:$C$185,ArrivéeF!C8)+COUNTIF(ArrivéeG!$C$6:C$185,ArrivéeF!C8)</f>
        <v>0</v>
      </c>
      <c r="B8" s="79">
        <v>3</v>
      </c>
      <c r="C8" s="80"/>
      <c r="D8" s="28">
        <f t="shared" si="1"/>
      </c>
      <c r="E8" s="76">
        <f t="shared" si="2"/>
        <v>0</v>
      </c>
      <c r="F8" s="13">
        <v>103</v>
      </c>
      <c r="G8" s="12" t="e">
        <f t="shared" si="3"/>
        <v>#N/A</v>
      </c>
      <c r="K8" s="32">
        <f>IF(ISNUMBER(G8)=TRUE,1,0)</f>
        <v>0</v>
      </c>
      <c r="L8" s="36">
        <f t="shared" si="4"/>
        <v>0</v>
      </c>
      <c r="M8" s="36">
        <f t="shared" si="5"/>
        <v>0</v>
      </c>
      <c r="N8" s="36">
        <f t="shared" si="6"/>
        <v>0</v>
      </c>
      <c r="O8" s="36">
        <f t="shared" si="7"/>
        <v>0</v>
      </c>
      <c r="P8" s="36">
        <f t="shared" si="8"/>
        <v>0</v>
      </c>
      <c r="Q8" s="36">
        <f t="shared" si="9"/>
        <v>0</v>
      </c>
      <c r="R8" s="37"/>
      <c r="S8" s="37"/>
      <c r="T8" s="37"/>
      <c r="U8" s="37"/>
      <c r="V8" s="37"/>
      <c r="W8" s="37"/>
    </row>
    <row r="9" spans="1:23" ht="24.75" customHeight="1">
      <c r="A9" s="77">
        <f>COUNTIF($C$6:$C$185,ArrivéeF!C9)+COUNTIF(ArrivéeG!$C$6:C$185,ArrivéeF!C9)</f>
        <v>0</v>
      </c>
      <c r="B9" s="79">
        <v>4</v>
      </c>
      <c r="C9" s="80"/>
      <c r="D9" s="28">
        <f t="shared" si="1"/>
      </c>
      <c r="E9" s="76">
        <f t="shared" si="2"/>
        <v>0</v>
      </c>
      <c r="F9" s="13">
        <v>104</v>
      </c>
      <c r="G9" s="12" t="e">
        <f t="shared" si="3"/>
        <v>#N/A</v>
      </c>
      <c r="K9" s="32">
        <f>IF(ISNUMBER(G9)=TRUE,1,0)</f>
        <v>0</v>
      </c>
      <c r="L9" s="36">
        <f t="shared" si="4"/>
        <v>0</v>
      </c>
      <c r="M9" s="36">
        <f t="shared" si="5"/>
        <v>0</v>
      </c>
      <c r="N9" s="36">
        <f t="shared" si="6"/>
        <v>0</v>
      </c>
      <c r="O9" s="36">
        <f t="shared" si="7"/>
        <v>0</v>
      </c>
      <c r="P9" s="36">
        <f t="shared" si="8"/>
        <v>0</v>
      </c>
      <c r="Q9" s="36">
        <f t="shared" si="9"/>
        <v>0</v>
      </c>
      <c r="R9" s="37"/>
      <c r="S9" s="37"/>
      <c r="T9" s="37"/>
      <c r="U9" s="37"/>
      <c r="V9" s="37"/>
      <c r="W9" s="37"/>
    </row>
    <row r="10" spans="1:23" ht="24.75" customHeight="1">
      <c r="A10" s="77">
        <f>COUNTIF($C$6:$C$185,ArrivéeF!C10)+COUNTIF(ArrivéeG!$C$6:C$185,ArrivéeF!C10)</f>
        <v>0</v>
      </c>
      <c r="B10" s="79">
        <v>5</v>
      </c>
      <c r="C10" s="80"/>
      <c r="D10" s="28">
        <f t="shared" si="1"/>
      </c>
      <c r="E10" s="76">
        <f t="shared" si="2"/>
        <v>0</v>
      </c>
      <c r="F10" s="13">
        <v>105</v>
      </c>
      <c r="G10" s="12" t="e">
        <f t="shared" si="3"/>
        <v>#N/A</v>
      </c>
      <c r="K10" s="32">
        <f aca="true" t="shared" si="10" ref="K10:K73">IF(ISNUMBER(G10)=TRUE,1,0)</f>
        <v>0</v>
      </c>
      <c r="L10" s="36">
        <f t="shared" si="4"/>
        <v>0</v>
      </c>
      <c r="M10" s="36">
        <f t="shared" si="5"/>
        <v>0</v>
      </c>
      <c r="N10" s="36">
        <f t="shared" si="6"/>
        <v>0</v>
      </c>
      <c r="O10" s="36">
        <f t="shared" si="7"/>
        <v>0</v>
      </c>
      <c r="P10" s="36">
        <f t="shared" si="8"/>
        <v>0</v>
      </c>
      <c r="Q10" s="36">
        <f t="shared" si="9"/>
        <v>0</v>
      </c>
      <c r="R10" s="37"/>
      <c r="S10" s="37"/>
      <c r="T10" s="37"/>
      <c r="U10" s="37"/>
      <c r="V10" s="37"/>
      <c r="W10" s="37"/>
    </row>
    <row r="11" spans="1:23" ht="24.75" customHeight="1">
      <c r="A11" s="77">
        <f>COUNTIF($C$6:$C$185,ArrivéeF!C11)+COUNTIF(ArrivéeG!$C$6:C$185,ArrivéeF!C11)</f>
        <v>0</v>
      </c>
      <c r="B11" s="79">
        <v>6</v>
      </c>
      <c r="C11" s="80"/>
      <c r="D11" s="28">
        <f t="shared" si="1"/>
      </c>
      <c r="E11" s="76">
        <f t="shared" si="2"/>
        <v>0</v>
      </c>
      <c r="F11" s="13">
        <v>106</v>
      </c>
      <c r="G11" s="12" t="e">
        <f t="shared" si="3"/>
        <v>#N/A</v>
      </c>
      <c r="K11" s="32">
        <f t="shared" si="10"/>
        <v>0</v>
      </c>
      <c r="L11" s="36">
        <f t="shared" si="4"/>
        <v>0</v>
      </c>
      <c r="M11" s="36">
        <f t="shared" si="5"/>
        <v>0</v>
      </c>
      <c r="N11" s="36">
        <f t="shared" si="6"/>
        <v>0</v>
      </c>
      <c r="O11" s="36">
        <f t="shared" si="7"/>
        <v>0</v>
      </c>
      <c r="P11" s="36">
        <f t="shared" si="8"/>
        <v>0</v>
      </c>
      <c r="Q11" s="36">
        <f t="shared" si="9"/>
        <v>0</v>
      </c>
      <c r="R11" s="37"/>
      <c r="S11" s="37"/>
      <c r="T11" s="37"/>
      <c r="U11" s="37"/>
      <c r="V11" s="37"/>
      <c r="W11" s="37"/>
    </row>
    <row r="12" spans="1:23" ht="24.75" customHeight="1">
      <c r="A12" s="77">
        <f>COUNTIF($C$6:$C$185,ArrivéeF!C12)+COUNTIF(ArrivéeG!$C$6:C$185,ArrivéeF!C12)</f>
        <v>0</v>
      </c>
      <c r="B12" s="79">
        <v>7</v>
      </c>
      <c r="C12" s="80"/>
      <c r="D12" s="28">
        <f t="shared" si="1"/>
      </c>
      <c r="E12" s="76">
        <f t="shared" si="2"/>
        <v>0</v>
      </c>
      <c r="F12" s="13">
        <v>107</v>
      </c>
      <c r="G12" s="12" t="e">
        <f t="shared" si="3"/>
        <v>#N/A</v>
      </c>
      <c r="K12" s="32">
        <f t="shared" si="10"/>
        <v>0</v>
      </c>
      <c r="L12" s="36">
        <f t="shared" si="4"/>
        <v>0</v>
      </c>
      <c r="M12" s="36">
        <f t="shared" si="5"/>
        <v>0</v>
      </c>
      <c r="N12" s="36">
        <f t="shared" si="6"/>
        <v>0</v>
      </c>
      <c r="O12" s="36">
        <f t="shared" si="7"/>
        <v>0</v>
      </c>
      <c r="P12" s="36">
        <f t="shared" si="8"/>
        <v>0</v>
      </c>
      <c r="Q12" s="36">
        <f t="shared" si="9"/>
        <v>0</v>
      </c>
      <c r="R12" s="37"/>
      <c r="S12" s="37"/>
      <c r="T12" s="37"/>
      <c r="U12" s="37"/>
      <c r="V12" s="37"/>
      <c r="W12" s="37"/>
    </row>
    <row r="13" spans="1:23" ht="24.75" customHeight="1">
      <c r="A13" s="77">
        <f>COUNTIF($C$6:$C$185,ArrivéeF!C13)+COUNTIF(ArrivéeG!$C$6:C$185,ArrivéeF!C13)</f>
        <v>0</v>
      </c>
      <c r="B13" s="79">
        <v>8</v>
      </c>
      <c r="C13" s="80"/>
      <c r="D13" s="28">
        <f t="shared" si="1"/>
      </c>
      <c r="E13" s="76">
        <f t="shared" si="2"/>
        <v>0</v>
      </c>
      <c r="F13" s="13">
        <v>108</v>
      </c>
      <c r="G13" s="12" t="e">
        <f t="shared" si="3"/>
        <v>#N/A</v>
      </c>
      <c r="K13" s="32">
        <f t="shared" si="10"/>
        <v>0</v>
      </c>
      <c r="L13" s="36">
        <f t="shared" si="4"/>
        <v>0</v>
      </c>
      <c r="M13" s="36">
        <f t="shared" si="5"/>
        <v>0</v>
      </c>
      <c r="N13" s="36">
        <f t="shared" si="6"/>
        <v>0</v>
      </c>
      <c r="O13" s="36">
        <f t="shared" si="7"/>
        <v>0</v>
      </c>
      <c r="P13" s="36">
        <f t="shared" si="8"/>
        <v>0</v>
      </c>
      <c r="Q13" s="36">
        <f t="shared" si="9"/>
        <v>0</v>
      </c>
      <c r="R13" s="37"/>
      <c r="S13" s="37"/>
      <c r="T13" s="37"/>
      <c r="U13" s="37"/>
      <c r="V13" s="37"/>
      <c r="W13" s="37"/>
    </row>
    <row r="14" spans="1:23" ht="24.75" customHeight="1">
      <c r="A14" s="77">
        <f>COUNTIF($C$6:$C$185,ArrivéeF!C14)+COUNTIF(ArrivéeG!$C$6:C$185,ArrivéeF!C14)</f>
        <v>0</v>
      </c>
      <c r="B14" s="79">
        <v>9</v>
      </c>
      <c r="C14" s="80"/>
      <c r="D14" s="28">
        <f t="shared" si="1"/>
      </c>
      <c r="E14" s="76">
        <f t="shared" si="2"/>
        <v>0</v>
      </c>
      <c r="F14" s="13">
        <v>109</v>
      </c>
      <c r="G14" s="12" t="e">
        <f t="shared" si="3"/>
        <v>#N/A</v>
      </c>
      <c r="K14" s="32">
        <f t="shared" si="10"/>
        <v>0</v>
      </c>
      <c r="L14" s="36">
        <f t="shared" si="4"/>
        <v>0</v>
      </c>
      <c r="M14" s="36">
        <f t="shared" si="5"/>
        <v>0</v>
      </c>
      <c r="N14" s="36">
        <f t="shared" si="6"/>
        <v>0</v>
      </c>
      <c r="O14" s="36">
        <f t="shared" si="7"/>
        <v>0</v>
      </c>
      <c r="P14" s="36">
        <f t="shared" si="8"/>
        <v>0</v>
      </c>
      <c r="Q14" s="36">
        <f t="shared" si="9"/>
        <v>0</v>
      </c>
      <c r="R14" s="37"/>
      <c r="S14" s="37"/>
      <c r="T14" s="37"/>
      <c r="U14" s="37"/>
      <c r="V14" s="37"/>
      <c r="W14" s="37"/>
    </row>
    <row r="15" spans="1:23" ht="24.75" customHeight="1">
      <c r="A15" s="77">
        <f>COUNTIF($C$6:$C$185,ArrivéeF!C15)+COUNTIF(ArrivéeG!$C$6:C$185,ArrivéeF!C15)</f>
        <v>0</v>
      </c>
      <c r="B15" s="79">
        <v>10</v>
      </c>
      <c r="C15" s="80"/>
      <c r="D15" s="28">
        <f t="shared" si="1"/>
      </c>
      <c r="E15" s="76">
        <f t="shared" si="2"/>
        <v>0</v>
      </c>
      <c r="F15" s="13">
        <v>110</v>
      </c>
      <c r="G15" s="12" t="e">
        <f t="shared" si="3"/>
        <v>#N/A</v>
      </c>
      <c r="K15" s="32">
        <f t="shared" si="10"/>
        <v>0</v>
      </c>
      <c r="L15" s="36">
        <f t="shared" si="4"/>
        <v>0</v>
      </c>
      <c r="M15" s="36">
        <f t="shared" si="5"/>
        <v>0</v>
      </c>
      <c r="N15" s="36">
        <f t="shared" si="6"/>
        <v>0</v>
      </c>
      <c r="O15" s="36">
        <f t="shared" si="7"/>
        <v>0</v>
      </c>
      <c r="P15" s="36">
        <f t="shared" si="8"/>
        <v>0</v>
      </c>
      <c r="Q15" s="36">
        <f t="shared" si="9"/>
        <v>0</v>
      </c>
      <c r="R15" s="37"/>
      <c r="S15" s="37"/>
      <c r="T15" s="37"/>
      <c r="U15" s="37"/>
      <c r="V15" s="37"/>
      <c r="W15" s="37"/>
    </row>
    <row r="16" spans="1:23" ht="24.75" customHeight="1">
      <c r="A16" s="77">
        <f>COUNTIF($C$6:$C$185,ArrivéeF!C16)+COUNTIF(ArrivéeG!$C$6:C$185,ArrivéeF!C16)</f>
        <v>0</v>
      </c>
      <c r="B16" s="79">
        <v>11</v>
      </c>
      <c r="C16" s="80"/>
      <c r="D16" s="28">
        <f t="shared" si="1"/>
      </c>
      <c r="E16" s="76">
        <f t="shared" si="2"/>
        <v>0</v>
      </c>
      <c r="F16" s="13">
        <v>111</v>
      </c>
      <c r="G16" s="12" t="e">
        <f t="shared" si="3"/>
        <v>#N/A</v>
      </c>
      <c r="K16" s="32">
        <f t="shared" si="10"/>
        <v>0</v>
      </c>
      <c r="L16" s="36">
        <f t="shared" si="4"/>
        <v>0</v>
      </c>
      <c r="M16" s="36">
        <f t="shared" si="5"/>
        <v>0</v>
      </c>
      <c r="N16" s="36">
        <f t="shared" si="6"/>
        <v>0</v>
      </c>
      <c r="O16" s="36">
        <f t="shared" si="7"/>
        <v>0</v>
      </c>
      <c r="P16" s="36">
        <f t="shared" si="8"/>
        <v>0</v>
      </c>
      <c r="Q16" s="36">
        <f t="shared" si="9"/>
        <v>0</v>
      </c>
      <c r="R16" s="37"/>
      <c r="S16" s="37"/>
      <c r="T16" s="37"/>
      <c r="U16" s="37"/>
      <c r="V16" s="37"/>
      <c r="W16" s="37"/>
    </row>
    <row r="17" spans="1:23" ht="24.75" customHeight="1">
      <c r="A17" s="77">
        <f>COUNTIF($C$6:$C$185,ArrivéeF!C17)+COUNTIF(ArrivéeG!$C$6:C$185,ArrivéeF!C17)</f>
        <v>0</v>
      </c>
      <c r="B17" s="79">
        <v>12</v>
      </c>
      <c r="C17" s="80"/>
      <c r="D17" s="28">
        <f t="shared" si="1"/>
      </c>
      <c r="E17" s="76">
        <f t="shared" si="2"/>
        <v>0</v>
      </c>
      <c r="F17" s="13">
        <v>112</v>
      </c>
      <c r="G17" s="12" t="e">
        <f t="shared" si="3"/>
        <v>#N/A</v>
      </c>
      <c r="K17" s="32">
        <f t="shared" si="10"/>
        <v>0</v>
      </c>
      <c r="L17" s="36">
        <f t="shared" si="4"/>
        <v>0</v>
      </c>
      <c r="M17" s="36">
        <f t="shared" si="5"/>
        <v>0</v>
      </c>
      <c r="N17" s="36">
        <f t="shared" si="6"/>
        <v>0</v>
      </c>
      <c r="O17" s="36">
        <f t="shared" si="7"/>
        <v>0</v>
      </c>
      <c r="P17" s="36">
        <f t="shared" si="8"/>
        <v>0</v>
      </c>
      <c r="Q17" s="36">
        <f t="shared" si="9"/>
        <v>0</v>
      </c>
      <c r="R17" s="37"/>
      <c r="S17" s="37"/>
      <c r="T17" s="37"/>
      <c r="U17" s="37"/>
      <c r="V17" s="37"/>
      <c r="W17" s="37"/>
    </row>
    <row r="18" spans="1:23" ht="24.75" customHeight="1">
      <c r="A18" s="77">
        <f>COUNTIF($C$6:$C$185,ArrivéeF!C18)+COUNTIF(ArrivéeG!$C$6:C$185,ArrivéeF!C18)</f>
        <v>0</v>
      </c>
      <c r="B18" s="79">
        <v>13</v>
      </c>
      <c r="C18" s="80"/>
      <c r="D18" s="28">
        <f t="shared" si="1"/>
      </c>
      <c r="E18" s="76">
        <f t="shared" si="2"/>
        <v>0</v>
      </c>
      <c r="F18" s="13">
        <v>113</v>
      </c>
      <c r="G18" s="12" t="e">
        <f t="shared" si="3"/>
        <v>#N/A</v>
      </c>
      <c r="K18" s="32">
        <f t="shared" si="10"/>
        <v>0</v>
      </c>
      <c r="L18" s="36">
        <f t="shared" si="4"/>
        <v>0</v>
      </c>
      <c r="M18" s="36">
        <f t="shared" si="5"/>
        <v>0</v>
      </c>
      <c r="N18" s="36">
        <f t="shared" si="6"/>
        <v>0</v>
      </c>
      <c r="O18" s="36">
        <f t="shared" si="7"/>
        <v>0</v>
      </c>
      <c r="P18" s="36">
        <f t="shared" si="8"/>
        <v>0</v>
      </c>
      <c r="Q18" s="36">
        <f t="shared" si="9"/>
        <v>0</v>
      </c>
      <c r="R18" s="37"/>
      <c r="S18" s="37"/>
      <c r="T18" s="37"/>
      <c r="U18" s="37"/>
      <c r="V18" s="37"/>
      <c r="W18" s="37"/>
    </row>
    <row r="19" spans="1:23" ht="24.75" customHeight="1">
      <c r="A19" s="77">
        <f>COUNTIF($C$6:$C$185,ArrivéeF!C19)+COUNTIF(ArrivéeG!$C$6:C$185,ArrivéeF!C19)</f>
        <v>0</v>
      </c>
      <c r="B19" s="79">
        <v>14</v>
      </c>
      <c r="C19" s="80"/>
      <c r="D19" s="28">
        <f t="shared" si="1"/>
      </c>
      <c r="E19" s="76">
        <f t="shared" si="2"/>
        <v>0</v>
      </c>
      <c r="F19" s="13">
        <v>114</v>
      </c>
      <c r="G19" s="12" t="e">
        <f t="shared" si="3"/>
        <v>#N/A</v>
      </c>
      <c r="K19" s="32">
        <f t="shared" si="10"/>
        <v>0</v>
      </c>
      <c r="L19" s="36">
        <f t="shared" si="4"/>
        <v>0</v>
      </c>
      <c r="M19" s="36">
        <f t="shared" si="5"/>
        <v>0</v>
      </c>
      <c r="N19" s="36">
        <f t="shared" si="6"/>
        <v>0</v>
      </c>
      <c r="O19" s="36">
        <f t="shared" si="7"/>
        <v>0</v>
      </c>
      <c r="P19" s="36">
        <f t="shared" si="8"/>
        <v>0</v>
      </c>
      <c r="Q19" s="36">
        <f t="shared" si="9"/>
        <v>0</v>
      </c>
      <c r="R19" s="37"/>
      <c r="S19" s="37"/>
      <c r="T19" s="37"/>
      <c r="U19" s="37"/>
      <c r="V19" s="37"/>
      <c r="W19" s="37"/>
    </row>
    <row r="20" spans="1:23" ht="24.75" customHeight="1">
      <c r="A20" s="77">
        <f>COUNTIF($C$6:$C$185,ArrivéeF!C20)+COUNTIF(ArrivéeG!$C$6:C$185,ArrivéeF!C20)</f>
        <v>0</v>
      </c>
      <c r="B20" s="79">
        <v>15</v>
      </c>
      <c r="C20" s="80"/>
      <c r="D20" s="28">
        <f t="shared" si="1"/>
      </c>
      <c r="E20" s="76">
        <f t="shared" si="2"/>
        <v>0</v>
      </c>
      <c r="F20" s="13">
        <v>115</v>
      </c>
      <c r="G20" s="12" t="e">
        <f t="shared" si="3"/>
        <v>#N/A</v>
      </c>
      <c r="K20" s="32">
        <f t="shared" si="10"/>
        <v>0</v>
      </c>
      <c r="L20" s="36">
        <f t="shared" si="4"/>
        <v>0</v>
      </c>
      <c r="M20" s="36">
        <f t="shared" si="5"/>
        <v>0</v>
      </c>
      <c r="N20" s="36">
        <f t="shared" si="6"/>
        <v>0</v>
      </c>
      <c r="O20" s="36">
        <f t="shared" si="7"/>
        <v>0</v>
      </c>
      <c r="P20" s="36">
        <f t="shared" si="8"/>
        <v>0</v>
      </c>
      <c r="Q20" s="36">
        <f t="shared" si="9"/>
        <v>0</v>
      </c>
      <c r="R20" s="37"/>
      <c r="S20" s="37"/>
      <c r="T20" s="37"/>
      <c r="U20" s="37"/>
      <c r="V20" s="37"/>
      <c r="W20" s="37"/>
    </row>
    <row r="21" spans="1:23" ht="24.75" customHeight="1">
      <c r="A21" s="77">
        <f>COUNTIF($C$6:$C$185,ArrivéeF!C21)+COUNTIF(ArrivéeG!$C$6:C$185,ArrivéeF!C21)</f>
        <v>0</v>
      </c>
      <c r="B21" s="79">
        <v>16</v>
      </c>
      <c r="C21" s="80"/>
      <c r="D21" s="28">
        <f t="shared" si="1"/>
      </c>
      <c r="E21" s="76">
        <f t="shared" si="2"/>
        <v>0</v>
      </c>
      <c r="F21" s="13">
        <v>116</v>
      </c>
      <c r="G21" s="12" t="e">
        <f t="shared" si="3"/>
        <v>#N/A</v>
      </c>
      <c r="K21" s="32">
        <f t="shared" si="10"/>
        <v>0</v>
      </c>
      <c r="L21" s="36">
        <f t="shared" si="4"/>
        <v>0</v>
      </c>
      <c r="M21" s="36">
        <f t="shared" si="5"/>
        <v>0</v>
      </c>
      <c r="N21" s="36">
        <f t="shared" si="6"/>
        <v>0</v>
      </c>
      <c r="O21" s="36">
        <f t="shared" si="7"/>
        <v>0</v>
      </c>
      <c r="P21" s="36">
        <f t="shared" si="8"/>
        <v>0</v>
      </c>
      <c r="Q21" s="36">
        <f t="shared" si="9"/>
        <v>0</v>
      </c>
      <c r="R21" s="37"/>
      <c r="S21" s="37"/>
      <c r="T21" s="37"/>
      <c r="U21" s="37"/>
      <c r="V21" s="37"/>
      <c r="W21" s="37"/>
    </row>
    <row r="22" spans="1:23" ht="24.75" customHeight="1">
      <c r="A22" s="77">
        <f>COUNTIF($C$6:$C$185,ArrivéeF!C22)+COUNTIF(ArrivéeG!$C$6:C$185,ArrivéeF!C22)</f>
        <v>0</v>
      </c>
      <c r="B22" s="79">
        <v>17</v>
      </c>
      <c r="C22" s="80"/>
      <c r="D22" s="28">
        <f t="shared" si="1"/>
      </c>
      <c r="E22" s="76">
        <f t="shared" si="2"/>
        <v>0</v>
      </c>
      <c r="F22" s="13">
        <v>117</v>
      </c>
      <c r="G22" s="12" t="e">
        <f t="shared" si="3"/>
        <v>#N/A</v>
      </c>
      <c r="K22" s="32">
        <f t="shared" si="10"/>
        <v>0</v>
      </c>
      <c r="L22" s="36">
        <f t="shared" si="4"/>
        <v>0</v>
      </c>
      <c r="M22" s="36">
        <f t="shared" si="5"/>
        <v>0</v>
      </c>
      <c r="N22" s="36">
        <f t="shared" si="6"/>
        <v>0</v>
      </c>
      <c r="O22" s="36">
        <f t="shared" si="7"/>
        <v>0</v>
      </c>
      <c r="P22" s="36">
        <f t="shared" si="8"/>
        <v>0</v>
      </c>
      <c r="Q22" s="36">
        <f t="shared" si="9"/>
        <v>0</v>
      </c>
      <c r="R22" s="37"/>
      <c r="S22" s="37"/>
      <c r="T22" s="37"/>
      <c r="U22" s="37"/>
      <c r="V22" s="37"/>
      <c r="W22" s="37"/>
    </row>
    <row r="23" spans="1:23" ht="24.75" customHeight="1">
      <c r="A23" s="77">
        <f>COUNTIF($C$6:$C$185,ArrivéeF!C23)+COUNTIF(ArrivéeG!$C$6:C$185,ArrivéeF!C23)</f>
        <v>0</v>
      </c>
      <c r="B23" s="79">
        <v>18</v>
      </c>
      <c r="C23" s="80"/>
      <c r="D23" s="28">
        <f t="shared" si="1"/>
      </c>
      <c r="E23" s="76">
        <f t="shared" si="2"/>
        <v>0</v>
      </c>
      <c r="F23" s="13">
        <v>118</v>
      </c>
      <c r="G23" s="12" t="e">
        <f t="shared" si="3"/>
        <v>#N/A</v>
      </c>
      <c r="K23" s="32">
        <f t="shared" si="10"/>
        <v>0</v>
      </c>
      <c r="L23" s="36">
        <f t="shared" si="4"/>
        <v>0</v>
      </c>
      <c r="M23" s="36">
        <f t="shared" si="5"/>
        <v>0</v>
      </c>
      <c r="N23" s="36">
        <f t="shared" si="6"/>
        <v>0</v>
      </c>
      <c r="O23" s="36">
        <f t="shared" si="7"/>
        <v>0</v>
      </c>
      <c r="P23" s="36">
        <f t="shared" si="8"/>
        <v>0</v>
      </c>
      <c r="Q23" s="36">
        <f t="shared" si="9"/>
        <v>0</v>
      </c>
      <c r="R23" s="37"/>
      <c r="S23" s="37"/>
      <c r="T23" s="37"/>
      <c r="U23" s="37"/>
      <c r="V23" s="37"/>
      <c r="W23" s="37"/>
    </row>
    <row r="24" spans="1:23" ht="24.75" customHeight="1">
      <c r="A24" s="77">
        <f>COUNTIF($C$6:$C$185,ArrivéeF!C24)+COUNTIF(ArrivéeG!$C$6:C$185,ArrivéeF!C24)</f>
        <v>0</v>
      </c>
      <c r="B24" s="79">
        <v>19</v>
      </c>
      <c r="C24" s="80"/>
      <c r="D24" s="28">
        <f t="shared" si="1"/>
      </c>
      <c r="E24" s="76">
        <f t="shared" si="2"/>
        <v>0</v>
      </c>
      <c r="F24" s="13">
        <v>119</v>
      </c>
      <c r="G24" s="12" t="e">
        <f t="shared" si="3"/>
        <v>#N/A</v>
      </c>
      <c r="K24" s="32">
        <f t="shared" si="10"/>
        <v>0</v>
      </c>
      <c r="L24" s="36">
        <f t="shared" si="4"/>
        <v>0</v>
      </c>
      <c r="M24" s="36">
        <f t="shared" si="5"/>
        <v>0</v>
      </c>
      <c r="N24" s="36">
        <f t="shared" si="6"/>
        <v>0</v>
      </c>
      <c r="O24" s="36">
        <f t="shared" si="7"/>
        <v>0</v>
      </c>
      <c r="P24" s="36">
        <f t="shared" si="8"/>
        <v>0</v>
      </c>
      <c r="Q24" s="36">
        <f t="shared" si="9"/>
        <v>0</v>
      </c>
      <c r="R24" s="37"/>
      <c r="S24" s="37"/>
      <c r="T24" s="37"/>
      <c r="U24" s="37"/>
      <c r="V24" s="37"/>
      <c r="W24" s="37"/>
    </row>
    <row r="25" spans="1:23" ht="24.75" customHeight="1">
      <c r="A25" s="77">
        <f>COUNTIF($C$6:$C$185,ArrivéeF!C25)+COUNTIF(ArrivéeG!$C$6:C$185,ArrivéeF!C25)</f>
        <v>0</v>
      </c>
      <c r="B25" s="79">
        <v>20</v>
      </c>
      <c r="C25" s="80"/>
      <c r="D25" s="28">
        <f t="shared" si="1"/>
      </c>
      <c r="E25" s="76">
        <f t="shared" si="2"/>
        <v>0</v>
      </c>
      <c r="F25" s="13">
        <v>120</v>
      </c>
      <c r="G25" s="12" t="e">
        <f t="shared" si="3"/>
        <v>#N/A</v>
      </c>
      <c r="K25" s="32">
        <f t="shared" si="10"/>
        <v>0</v>
      </c>
      <c r="L25" s="36">
        <f t="shared" si="4"/>
        <v>0</v>
      </c>
      <c r="M25" s="36">
        <f t="shared" si="5"/>
        <v>0</v>
      </c>
      <c r="N25" s="36">
        <f t="shared" si="6"/>
        <v>0</v>
      </c>
      <c r="O25" s="36">
        <f t="shared" si="7"/>
        <v>0</v>
      </c>
      <c r="P25" s="36">
        <f t="shared" si="8"/>
        <v>0</v>
      </c>
      <c r="Q25" s="36">
        <f t="shared" si="9"/>
        <v>0</v>
      </c>
      <c r="R25" s="37"/>
      <c r="S25" s="37"/>
      <c r="T25" s="37"/>
      <c r="U25" s="37"/>
      <c r="V25" s="37"/>
      <c r="W25" s="37"/>
    </row>
    <row r="26" spans="1:23" ht="24.75" customHeight="1">
      <c r="A26" s="77">
        <f>COUNTIF($C$6:$C$185,ArrivéeF!C26)+COUNTIF(ArrivéeG!$C$6:C$185,ArrivéeF!C26)</f>
        <v>0</v>
      </c>
      <c r="B26" s="79">
        <v>21</v>
      </c>
      <c r="C26" s="80"/>
      <c r="D26" s="28">
        <f t="shared" si="1"/>
      </c>
      <c r="E26" s="76">
        <f t="shared" si="2"/>
        <v>0</v>
      </c>
      <c r="F26" s="13">
        <v>121</v>
      </c>
      <c r="G26" s="12" t="e">
        <f t="shared" si="3"/>
        <v>#N/A</v>
      </c>
      <c r="K26" s="32">
        <f t="shared" si="10"/>
        <v>0</v>
      </c>
      <c r="L26" s="36">
        <f t="shared" si="4"/>
        <v>0</v>
      </c>
      <c r="M26" s="36">
        <f t="shared" si="5"/>
        <v>0</v>
      </c>
      <c r="N26" s="36">
        <f t="shared" si="6"/>
        <v>0</v>
      </c>
      <c r="O26" s="36">
        <f t="shared" si="7"/>
        <v>0</v>
      </c>
      <c r="P26" s="36">
        <f t="shared" si="8"/>
        <v>0</v>
      </c>
      <c r="Q26" s="36">
        <f t="shared" si="9"/>
        <v>0</v>
      </c>
      <c r="R26" s="37"/>
      <c r="S26" s="37"/>
      <c r="T26" s="37"/>
      <c r="U26" s="37"/>
      <c r="V26" s="37"/>
      <c r="W26" s="37"/>
    </row>
    <row r="27" spans="1:23" ht="24.75" customHeight="1">
      <c r="A27" s="77">
        <f>COUNTIF($C$6:$C$185,ArrivéeF!C27)+COUNTIF(ArrivéeG!$C$6:C$185,ArrivéeF!C27)</f>
        <v>0</v>
      </c>
      <c r="B27" s="79">
        <v>22</v>
      </c>
      <c r="C27" s="80"/>
      <c r="D27" s="28">
        <f t="shared" si="1"/>
      </c>
      <c r="E27" s="76">
        <f t="shared" si="2"/>
        <v>0</v>
      </c>
      <c r="F27" s="13">
        <v>122</v>
      </c>
      <c r="G27" s="12" t="e">
        <f t="shared" si="3"/>
        <v>#N/A</v>
      </c>
      <c r="K27" s="32">
        <f t="shared" si="10"/>
        <v>0</v>
      </c>
      <c r="L27" s="36">
        <f t="shared" si="4"/>
        <v>0</v>
      </c>
      <c r="M27" s="36">
        <f t="shared" si="5"/>
        <v>0</v>
      </c>
      <c r="N27" s="36">
        <f t="shared" si="6"/>
        <v>0</v>
      </c>
      <c r="O27" s="36">
        <f t="shared" si="7"/>
        <v>0</v>
      </c>
      <c r="P27" s="36">
        <f t="shared" si="8"/>
        <v>0</v>
      </c>
      <c r="Q27" s="36">
        <f t="shared" si="9"/>
        <v>0</v>
      </c>
      <c r="R27" s="37"/>
      <c r="S27" s="37"/>
      <c r="T27" s="37"/>
      <c r="U27" s="37"/>
      <c r="V27" s="37"/>
      <c r="W27" s="37"/>
    </row>
    <row r="28" spans="1:23" ht="24.75" customHeight="1">
      <c r="A28" s="77">
        <f>COUNTIF($C$6:$C$185,ArrivéeF!C28)+COUNTIF(ArrivéeG!$C$6:C$185,ArrivéeF!C28)</f>
        <v>0</v>
      </c>
      <c r="B28" s="79">
        <v>23</v>
      </c>
      <c r="C28" s="80"/>
      <c r="D28" s="28">
        <f t="shared" si="1"/>
      </c>
      <c r="E28" s="76">
        <f t="shared" si="2"/>
        <v>0</v>
      </c>
      <c r="F28" s="13">
        <v>123</v>
      </c>
      <c r="G28" s="12" t="e">
        <f t="shared" si="3"/>
        <v>#N/A</v>
      </c>
      <c r="K28" s="32">
        <f t="shared" si="10"/>
        <v>0</v>
      </c>
      <c r="L28" s="36">
        <f t="shared" si="4"/>
        <v>0</v>
      </c>
      <c r="M28" s="36">
        <f t="shared" si="5"/>
        <v>0</v>
      </c>
      <c r="N28" s="36">
        <f t="shared" si="6"/>
        <v>0</v>
      </c>
      <c r="O28" s="36">
        <f t="shared" si="7"/>
        <v>0</v>
      </c>
      <c r="P28" s="36">
        <f t="shared" si="8"/>
        <v>0</v>
      </c>
      <c r="Q28" s="36">
        <f t="shared" si="9"/>
        <v>0</v>
      </c>
      <c r="R28" s="37"/>
      <c r="S28" s="37"/>
      <c r="T28" s="37"/>
      <c r="U28" s="37"/>
      <c r="V28" s="37"/>
      <c r="W28" s="37"/>
    </row>
    <row r="29" spans="1:23" ht="24.75" customHeight="1">
      <c r="A29" s="77">
        <f>COUNTIF($C$6:$C$185,ArrivéeF!C29)+COUNTIF(ArrivéeG!$C$6:C$185,ArrivéeF!C29)</f>
        <v>0</v>
      </c>
      <c r="B29" s="79">
        <v>24</v>
      </c>
      <c r="C29" s="80"/>
      <c r="D29" s="28">
        <f t="shared" si="1"/>
      </c>
      <c r="E29" s="76">
        <f t="shared" si="2"/>
        <v>0</v>
      </c>
      <c r="F29" s="13">
        <v>124</v>
      </c>
      <c r="G29" s="12" t="e">
        <f t="shared" si="3"/>
        <v>#N/A</v>
      </c>
      <c r="K29" s="32">
        <f t="shared" si="10"/>
        <v>0</v>
      </c>
      <c r="L29" s="36">
        <f t="shared" si="4"/>
        <v>0</v>
      </c>
      <c r="M29" s="36">
        <f t="shared" si="5"/>
        <v>0</v>
      </c>
      <c r="N29" s="36">
        <f t="shared" si="6"/>
        <v>0</v>
      </c>
      <c r="O29" s="36">
        <f t="shared" si="7"/>
        <v>0</v>
      </c>
      <c r="P29" s="36">
        <f t="shared" si="8"/>
        <v>0</v>
      </c>
      <c r="Q29" s="36">
        <f t="shared" si="9"/>
        <v>0</v>
      </c>
      <c r="R29" s="37"/>
      <c r="S29" s="37"/>
      <c r="T29" s="37"/>
      <c r="U29" s="37"/>
      <c r="V29" s="37"/>
      <c r="W29" s="37"/>
    </row>
    <row r="30" spans="1:23" ht="24.75" customHeight="1">
      <c r="A30" s="77">
        <f>COUNTIF($C$6:$C$185,ArrivéeF!C30)+COUNTIF(ArrivéeG!$C$6:C$185,ArrivéeF!C30)</f>
        <v>0</v>
      </c>
      <c r="B30" s="79">
        <v>25</v>
      </c>
      <c r="C30" s="80"/>
      <c r="D30" s="28">
        <f t="shared" si="1"/>
      </c>
      <c r="E30" s="76">
        <f t="shared" si="2"/>
        <v>0</v>
      </c>
      <c r="F30" s="13">
        <v>125</v>
      </c>
      <c r="G30" s="12" t="e">
        <f t="shared" si="3"/>
        <v>#N/A</v>
      </c>
      <c r="K30" s="32">
        <f t="shared" si="10"/>
        <v>0</v>
      </c>
      <c r="L30" s="36">
        <f t="shared" si="4"/>
        <v>0</v>
      </c>
      <c r="M30" s="36">
        <f t="shared" si="5"/>
        <v>0</v>
      </c>
      <c r="N30" s="36">
        <f t="shared" si="6"/>
        <v>0</v>
      </c>
      <c r="O30" s="36">
        <f t="shared" si="7"/>
        <v>0</v>
      </c>
      <c r="P30" s="36">
        <f t="shared" si="8"/>
        <v>0</v>
      </c>
      <c r="Q30" s="36">
        <f t="shared" si="9"/>
        <v>0</v>
      </c>
      <c r="R30" s="37"/>
      <c r="S30" s="37"/>
      <c r="T30" s="37"/>
      <c r="U30" s="37"/>
      <c r="V30" s="37"/>
      <c r="W30" s="37"/>
    </row>
    <row r="31" spans="1:23" ht="24.75" customHeight="1">
      <c r="A31" s="77">
        <f>COUNTIF($C$6:$C$185,ArrivéeF!C31)+COUNTIF(ArrivéeG!$C$6:C$185,ArrivéeF!C31)</f>
        <v>0</v>
      </c>
      <c r="B31" s="79">
        <v>26</v>
      </c>
      <c r="C31" s="80"/>
      <c r="D31" s="28">
        <f t="shared" si="1"/>
      </c>
      <c r="E31" s="76">
        <f t="shared" si="2"/>
        <v>0</v>
      </c>
      <c r="F31" s="13">
        <v>126</v>
      </c>
      <c r="G31" s="12" t="e">
        <f t="shared" si="3"/>
        <v>#N/A</v>
      </c>
      <c r="K31" s="32">
        <f t="shared" si="10"/>
        <v>0</v>
      </c>
      <c r="L31" s="36">
        <f t="shared" si="4"/>
        <v>0</v>
      </c>
      <c r="M31" s="36">
        <f t="shared" si="5"/>
        <v>0</v>
      </c>
      <c r="N31" s="36">
        <f t="shared" si="6"/>
        <v>0</v>
      </c>
      <c r="O31" s="36">
        <f t="shared" si="7"/>
        <v>0</v>
      </c>
      <c r="P31" s="36">
        <f t="shared" si="8"/>
        <v>0</v>
      </c>
      <c r="Q31" s="36">
        <f t="shared" si="9"/>
        <v>0</v>
      </c>
      <c r="R31" s="37"/>
      <c r="S31" s="37"/>
      <c r="T31" s="37"/>
      <c r="U31" s="37"/>
      <c r="V31" s="37"/>
      <c r="W31" s="37"/>
    </row>
    <row r="32" spans="1:23" ht="24.75" customHeight="1">
      <c r="A32" s="77">
        <f>COUNTIF($C$6:$C$185,ArrivéeF!C32)+COUNTIF(ArrivéeG!$C$6:C$185,ArrivéeF!C32)</f>
        <v>0</v>
      </c>
      <c r="B32" s="79">
        <v>27</v>
      </c>
      <c r="C32" s="80"/>
      <c r="D32" s="28">
        <f t="shared" si="1"/>
      </c>
      <c r="E32" s="76">
        <f t="shared" si="2"/>
        <v>0</v>
      </c>
      <c r="F32" s="13">
        <v>127</v>
      </c>
      <c r="G32" s="12" t="e">
        <f t="shared" si="3"/>
        <v>#N/A</v>
      </c>
      <c r="K32" s="32">
        <f t="shared" si="10"/>
        <v>0</v>
      </c>
      <c r="L32" s="36">
        <f t="shared" si="4"/>
        <v>0</v>
      </c>
      <c r="M32" s="36">
        <f t="shared" si="5"/>
        <v>0</v>
      </c>
      <c r="N32" s="36">
        <f t="shared" si="6"/>
        <v>0</v>
      </c>
      <c r="O32" s="36">
        <f t="shared" si="7"/>
        <v>0</v>
      </c>
      <c r="P32" s="36">
        <f t="shared" si="8"/>
        <v>0</v>
      </c>
      <c r="Q32" s="36">
        <f t="shared" si="9"/>
        <v>0</v>
      </c>
      <c r="R32" s="37"/>
      <c r="S32" s="37"/>
      <c r="T32" s="37"/>
      <c r="U32" s="37"/>
      <c r="V32" s="37"/>
      <c r="W32" s="37"/>
    </row>
    <row r="33" spans="1:23" ht="24.75" customHeight="1">
      <c r="A33" s="77">
        <f>COUNTIF($C$6:$C$185,ArrivéeF!C33)+COUNTIF(ArrivéeG!$C$6:C$185,ArrivéeF!C33)</f>
        <v>0</v>
      </c>
      <c r="B33" s="79">
        <v>28</v>
      </c>
      <c r="C33" s="80"/>
      <c r="D33" s="28">
        <f t="shared" si="1"/>
      </c>
      <c r="E33" s="76">
        <f t="shared" si="2"/>
        <v>0</v>
      </c>
      <c r="F33" s="13">
        <v>128</v>
      </c>
      <c r="G33" s="12" t="e">
        <f t="shared" si="3"/>
        <v>#N/A</v>
      </c>
      <c r="K33" s="32">
        <f t="shared" si="10"/>
        <v>0</v>
      </c>
      <c r="L33" s="36">
        <f t="shared" si="4"/>
        <v>0</v>
      </c>
      <c r="M33" s="36">
        <f t="shared" si="5"/>
        <v>0</v>
      </c>
      <c r="N33" s="36">
        <f t="shared" si="6"/>
        <v>0</v>
      </c>
      <c r="O33" s="36">
        <f t="shared" si="7"/>
        <v>0</v>
      </c>
      <c r="P33" s="36">
        <f t="shared" si="8"/>
        <v>0</v>
      </c>
      <c r="Q33" s="36">
        <f t="shared" si="9"/>
        <v>0</v>
      </c>
      <c r="R33" s="37"/>
      <c r="S33" s="37"/>
      <c r="T33" s="37"/>
      <c r="U33" s="37"/>
      <c r="V33" s="37"/>
      <c r="W33" s="37"/>
    </row>
    <row r="34" spans="1:23" ht="24.75" customHeight="1">
      <c r="A34" s="77">
        <f>COUNTIF($C$6:$C$185,ArrivéeF!C34)+COUNTIF(ArrivéeG!$C$6:C$185,ArrivéeF!C34)</f>
        <v>0</v>
      </c>
      <c r="B34" s="79">
        <v>29</v>
      </c>
      <c r="C34" s="80"/>
      <c r="D34" s="28">
        <f t="shared" si="1"/>
      </c>
      <c r="E34" s="76">
        <f t="shared" si="2"/>
        <v>0</v>
      </c>
      <c r="F34" s="13">
        <v>129</v>
      </c>
      <c r="G34" s="12" t="e">
        <f t="shared" si="3"/>
        <v>#N/A</v>
      </c>
      <c r="K34" s="32">
        <f t="shared" si="10"/>
        <v>0</v>
      </c>
      <c r="L34" s="36">
        <f t="shared" si="4"/>
        <v>0</v>
      </c>
      <c r="M34" s="36">
        <f t="shared" si="5"/>
        <v>0</v>
      </c>
      <c r="N34" s="36">
        <f t="shared" si="6"/>
        <v>0</v>
      </c>
      <c r="O34" s="36">
        <f t="shared" si="7"/>
        <v>0</v>
      </c>
      <c r="P34" s="36">
        <f t="shared" si="8"/>
        <v>0</v>
      </c>
      <c r="Q34" s="36">
        <f t="shared" si="9"/>
        <v>0</v>
      </c>
      <c r="R34" s="37"/>
      <c r="S34" s="37"/>
      <c r="T34" s="37"/>
      <c r="U34" s="37"/>
      <c r="V34" s="37"/>
      <c r="W34" s="37"/>
    </row>
    <row r="35" spans="1:23" ht="24.75" customHeight="1">
      <c r="A35" s="77">
        <f>COUNTIF($C$6:$C$185,ArrivéeF!C35)+COUNTIF(ArrivéeG!$C$6:C$185,ArrivéeF!C35)</f>
        <v>0</v>
      </c>
      <c r="B35" s="79">
        <v>30</v>
      </c>
      <c r="C35" s="80"/>
      <c r="D35" s="28">
        <f t="shared" si="1"/>
      </c>
      <c r="E35" s="76">
        <f t="shared" si="2"/>
        <v>0</v>
      </c>
      <c r="F35" s="13">
        <v>130</v>
      </c>
      <c r="G35" s="12" t="e">
        <f t="shared" si="3"/>
        <v>#N/A</v>
      </c>
      <c r="K35" s="32">
        <f t="shared" si="10"/>
        <v>0</v>
      </c>
      <c r="L35" s="36">
        <f t="shared" si="4"/>
        <v>0</v>
      </c>
      <c r="M35" s="36">
        <f t="shared" si="5"/>
        <v>0</v>
      </c>
      <c r="N35" s="36">
        <f t="shared" si="6"/>
        <v>0</v>
      </c>
      <c r="O35" s="36">
        <f t="shared" si="7"/>
        <v>0</v>
      </c>
      <c r="P35" s="36">
        <f t="shared" si="8"/>
        <v>0</v>
      </c>
      <c r="Q35" s="36">
        <f t="shared" si="9"/>
        <v>0</v>
      </c>
      <c r="R35" s="37"/>
      <c r="S35" s="37"/>
      <c r="T35" s="37"/>
      <c r="U35" s="37"/>
      <c r="V35" s="37"/>
      <c r="W35" s="37"/>
    </row>
    <row r="36" spans="1:23" ht="24.75" customHeight="1">
      <c r="A36" s="77">
        <f>COUNTIF($C$6:$C$185,ArrivéeF!C36)+COUNTIF(ArrivéeG!$C$6:C$185,ArrivéeF!C36)</f>
        <v>0</v>
      </c>
      <c r="B36" s="79">
        <v>31</v>
      </c>
      <c r="C36" s="80"/>
      <c r="D36" s="28">
        <f t="shared" si="1"/>
      </c>
      <c r="E36" s="76">
        <f t="shared" si="2"/>
        <v>0</v>
      </c>
      <c r="F36" s="13">
        <v>201</v>
      </c>
      <c r="G36" s="12" t="e">
        <f t="shared" si="3"/>
        <v>#N/A</v>
      </c>
      <c r="K36" s="32">
        <f t="shared" si="10"/>
        <v>0</v>
      </c>
      <c r="L36" s="36">
        <f t="shared" si="4"/>
        <v>0</v>
      </c>
      <c r="M36" s="36">
        <f t="shared" si="5"/>
        <v>0</v>
      </c>
      <c r="N36" s="36">
        <f t="shared" si="6"/>
        <v>0</v>
      </c>
      <c r="O36" s="36">
        <f t="shared" si="7"/>
        <v>0</v>
      </c>
      <c r="P36" s="36">
        <f t="shared" si="8"/>
        <v>0</v>
      </c>
      <c r="Q36" s="36">
        <f t="shared" si="9"/>
        <v>0</v>
      </c>
      <c r="R36" s="37"/>
      <c r="S36" s="37"/>
      <c r="T36" s="37"/>
      <c r="U36" s="37"/>
      <c r="V36" s="37"/>
      <c r="W36" s="37"/>
    </row>
    <row r="37" spans="1:23" ht="24.75" customHeight="1">
      <c r="A37" s="77">
        <f>COUNTIF($C$6:$C$185,ArrivéeF!C37)+COUNTIF(ArrivéeG!$C$6:C$185,ArrivéeF!C37)</f>
        <v>0</v>
      </c>
      <c r="B37" s="79">
        <v>32</v>
      </c>
      <c r="C37" s="80"/>
      <c r="D37" s="28">
        <f t="shared" si="1"/>
      </c>
      <c r="E37" s="76">
        <f t="shared" si="2"/>
        <v>0</v>
      </c>
      <c r="F37" s="13">
        <v>202</v>
      </c>
      <c r="G37" s="12" t="e">
        <f t="shared" si="3"/>
        <v>#N/A</v>
      </c>
      <c r="K37" s="32">
        <f t="shared" si="10"/>
        <v>0</v>
      </c>
      <c r="L37" s="36">
        <f t="shared" si="4"/>
        <v>0</v>
      </c>
      <c r="M37" s="36">
        <f t="shared" si="5"/>
        <v>0</v>
      </c>
      <c r="N37" s="36">
        <f t="shared" si="6"/>
        <v>0</v>
      </c>
      <c r="O37" s="36">
        <f t="shared" si="7"/>
        <v>0</v>
      </c>
      <c r="P37" s="36">
        <f t="shared" si="8"/>
        <v>0</v>
      </c>
      <c r="Q37" s="36">
        <f t="shared" si="9"/>
        <v>0</v>
      </c>
      <c r="R37" s="37"/>
      <c r="S37" s="37"/>
      <c r="T37" s="37"/>
      <c r="U37" s="37"/>
      <c r="V37" s="37"/>
      <c r="W37" s="37"/>
    </row>
    <row r="38" spans="1:23" ht="24.75" customHeight="1">
      <c r="A38" s="77">
        <f>COUNTIF($C$6:$C$185,ArrivéeF!C38)+COUNTIF(ArrivéeG!$C$6:C$185,ArrivéeF!C38)</f>
        <v>0</v>
      </c>
      <c r="B38" s="79">
        <v>33</v>
      </c>
      <c r="C38" s="80"/>
      <c r="D38" s="28">
        <f t="shared" si="1"/>
      </c>
      <c r="E38" s="76">
        <f t="shared" si="2"/>
        <v>0</v>
      </c>
      <c r="F38" s="13">
        <v>203</v>
      </c>
      <c r="G38" s="12" t="e">
        <f t="shared" si="3"/>
        <v>#N/A</v>
      </c>
      <c r="K38" s="32">
        <f t="shared" si="10"/>
        <v>0</v>
      </c>
      <c r="L38" s="36">
        <f t="shared" si="4"/>
        <v>0</v>
      </c>
      <c r="M38" s="36">
        <f t="shared" si="5"/>
        <v>0</v>
      </c>
      <c r="N38" s="36">
        <f t="shared" si="6"/>
        <v>0</v>
      </c>
      <c r="O38" s="36">
        <f t="shared" si="7"/>
        <v>0</v>
      </c>
      <c r="P38" s="36">
        <f t="shared" si="8"/>
        <v>0</v>
      </c>
      <c r="Q38" s="36">
        <f t="shared" si="9"/>
        <v>0</v>
      </c>
      <c r="R38" s="37"/>
      <c r="S38" s="37"/>
      <c r="T38" s="37"/>
      <c r="U38" s="37"/>
      <c r="V38" s="37"/>
      <c r="W38" s="37"/>
    </row>
    <row r="39" spans="1:23" ht="24.75" customHeight="1">
      <c r="A39" s="77">
        <f>COUNTIF($C$6:$C$185,ArrivéeF!C39)+COUNTIF(ArrivéeG!$C$6:C$185,ArrivéeF!C39)</f>
        <v>0</v>
      </c>
      <c r="B39" s="79">
        <v>34</v>
      </c>
      <c r="C39" s="80"/>
      <c r="D39" s="28">
        <f t="shared" si="1"/>
      </c>
      <c r="E39" s="76">
        <f t="shared" si="2"/>
        <v>0</v>
      </c>
      <c r="F39" s="13">
        <v>204</v>
      </c>
      <c r="G39" s="12" t="e">
        <f t="shared" si="3"/>
        <v>#N/A</v>
      </c>
      <c r="K39" s="32">
        <f t="shared" si="10"/>
        <v>0</v>
      </c>
      <c r="L39" s="36">
        <f t="shared" si="4"/>
        <v>0</v>
      </c>
      <c r="M39" s="36">
        <f t="shared" si="5"/>
        <v>0</v>
      </c>
      <c r="N39" s="36">
        <f t="shared" si="6"/>
        <v>0</v>
      </c>
      <c r="O39" s="36">
        <f t="shared" si="7"/>
        <v>0</v>
      </c>
      <c r="P39" s="36">
        <f t="shared" si="8"/>
        <v>0</v>
      </c>
      <c r="Q39" s="36">
        <f t="shared" si="9"/>
        <v>0</v>
      </c>
      <c r="R39" s="37"/>
      <c r="S39" s="37"/>
      <c r="T39" s="37"/>
      <c r="U39" s="37"/>
      <c r="V39" s="37"/>
      <c r="W39" s="37"/>
    </row>
    <row r="40" spans="1:23" ht="24.75" customHeight="1">
      <c r="A40" s="77">
        <f>COUNTIF($C$6:$C$185,ArrivéeF!C40)+COUNTIF(ArrivéeG!$C$6:C$185,ArrivéeF!C40)</f>
        <v>0</v>
      </c>
      <c r="B40" s="79">
        <v>35</v>
      </c>
      <c r="C40" s="80"/>
      <c r="D40" s="28">
        <f t="shared" si="1"/>
      </c>
      <c r="E40" s="76">
        <f t="shared" si="2"/>
        <v>0</v>
      </c>
      <c r="F40" s="13">
        <v>205</v>
      </c>
      <c r="G40" s="12" t="e">
        <f t="shared" si="3"/>
        <v>#N/A</v>
      </c>
      <c r="K40" s="32">
        <f t="shared" si="10"/>
        <v>0</v>
      </c>
      <c r="L40" s="36">
        <f t="shared" si="4"/>
        <v>0</v>
      </c>
      <c r="M40" s="36">
        <f t="shared" si="5"/>
        <v>0</v>
      </c>
      <c r="N40" s="36">
        <f t="shared" si="6"/>
        <v>0</v>
      </c>
      <c r="O40" s="36">
        <f t="shared" si="7"/>
        <v>0</v>
      </c>
      <c r="P40" s="36">
        <f t="shared" si="8"/>
        <v>0</v>
      </c>
      <c r="Q40" s="36">
        <f t="shared" si="9"/>
        <v>0</v>
      </c>
      <c r="R40" s="37"/>
      <c r="S40" s="37"/>
      <c r="T40" s="37"/>
      <c r="U40" s="37"/>
      <c r="V40" s="37"/>
      <c r="W40" s="37"/>
    </row>
    <row r="41" spans="1:23" ht="24.75" customHeight="1">
      <c r="A41" s="77">
        <f>COUNTIF($C$6:$C$185,ArrivéeF!C41)+COUNTIF(ArrivéeG!$C$6:C$185,ArrivéeF!C41)</f>
        <v>0</v>
      </c>
      <c r="B41" s="79">
        <v>36</v>
      </c>
      <c r="C41" s="80"/>
      <c r="D41" s="28">
        <f t="shared" si="1"/>
      </c>
      <c r="E41" s="76">
        <f t="shared" si="2"/>
        <v>0</v>
      </c>
      <c r="F41" s="13">
        <v>206</v>
      </c>
      <c r="G41" s="12" t="e">
        <f t="shared" si="3"/>
        <v>#N/A</v>
      </c>
      <c r="K41" s="32">
        <f t="shared" si="10"/>
        <v>0</v>
      </c>
      <c r="L41" s="36">
        <f t="shared" si="4"/>
        <v>0</v>
      </c>
      <c r="M41" s="36">
        <f t="shared" si="5"/>
        <v>0</v>
      </c>
      <c r="N41" s="36">
        <f t="shared" si="6"/>
        <v>0</v>
      </c>
      <c r="O41" s="36">
        <f t="shared" si="7"/>
        <v>0</v>
      </c>
      <c r="P41" s="36">
        <f t="shared" si="8"/>
        <v>0</v>
      </c>
      <c r="Q41" s="36">
        <f t="shared" si="9"/>
        <v>0</v>
      </c>
      <c r="R41" s="37"/>
      <c r="S41" s="37"/>
      <c r="T41" s="37"/>
      <c r="U41" s="37"/>
      <c r="V41" s="37"/>
      <c r="W41" s="37"/>
    </row>
    <row r="42" spans="1:23" ht="24.75" customHeight="1">
      <c r="A42" s="77">
        <f>COUNTIF($C$6:$C$185,ArrivéeF!C42)+COUNTIF(ArrivéeG!$C$6:C$185,ArrivéeF!C42)</f>
        <v>0</v>
      </c>
      <c r="B42" s="79">
        <v>37</v>
      </c>
      <c r="C42" s="80"/>
      <c r="D42" s="28">
        <f t="shared" si="1"/>
      </c>
      <c r="E42" s="76">
        <f t="shared" si="2"/>
        <v>0</v>
      </c>
      <c r="F42" s="13">
        <v>207</v>
      </c>
      <c r="G42" s="12" t="e">
        <f t="shared" si="3"/>
        <v>#N/A</v>
      </c>
      <c r="K42" s="32">
        <f t="shared" si="10"/>
        <v>0</v>
      </c>
      <c r="L42" s="36">
        <f t="shared" si="4"/>
        <v>0</v>
      </c>
      <c r="M42" s="36">
        <f t="shared" si="5"/>
        <v>0</v>
      </c>
      <c r="N42" s="36">
        <f t="shared" si="6"/>
        <v>0</v>
      </c>
      <c r="O42" s="36">
        <f t="shared" si="7"/>
        <v>0</v>
      </c>
      <c r="P42" s="36">
        <f t="shared" si="8"/>
        <v>0</v>
      </c>
      <c r="Q42" s="36">
        <f t="shared" si="9"/>
        <v>0</v>
      </c>
      <c r="R42" s="37"/>
      <c r="S42" s="37"/>
      <c r="T42" s="37"/>
      <c r="U42" s="37"/>
      <c r="V42" s="37"/>
      <c r="W42" s="37"/>
    </row>
    <row r="43" spans="1:23" ht="24.75" customHeight="1">
      <c r="A43" s="77">
        <f>COUNTIF($C$6:$C$185,ArrivéeF!C43)+COUNTIF(ArrivéeG!$C$6:C$185,ArrivéeF!C43)</f>
        <v>0</v>
      </c>
      <c r="B43" s="79">
        <v>38</v>
      </c>
      <c r="C43" s="80"/>
      <c r="D43" s="28">
        <f t="shared" si="1"/>
      </c>
      <c r="E43" s="76">
        <f t="shared" si="2"/>
        <v>0</v>
      </c>
      <c r="F43" s="13">
        <v>208</v>
      </c>
      <c r="G43" s="12" t="e">
        <f t="shared" si="3"/>
        <v>#N/A</v>
      </c>
      <c r="K43" s="32">
        <f t="shared" si="10"/>
        <v>0</v>
      </c>
      <c r="L43" s="36">
        <f t="shared" si="4"/>
        <v>0</v>
      </c>
      <c r="M43" s="36">
        <f t="shared" si="5"/>
        <v>0</v>
      </c>
      <c r="N43" s="36">
        <f t="shared" si="6"/>
        <v>0</v>
      </c>
      <c r="O43" s="36">
        <f t="shared" si="7"/>
        <v>0</v>
      </c>
      <c r="P43" s="36">
        <f t="shared" si="8"/>
        <v>0</v>
      </c>
      <c r="Q43" s="36">
        <f t="shared" si="9"/>
        <v>0</v>
      </c>
      <c r="R43" s="37"/>
      <c r="S43" s="37"/>
      <c r="T43" s="37"/>
      <c r="U43" s="37"/>
      <c r="V43" s="37"/>
      <c r="W43" s="37"/>
    </row>
    <row r="44" spans="1:23" ht="24.75" customHeight="1">
      <c r="A44" s="77">
        <f>COUNTIF($C$6:$C$185,ArrivéeF!C44)+COUNTIF(ArrivéeG!$C$6:C$185,ArrivéeF!C44)</f>
        <v>0</v>
      </c>
      <c r="B44" s="79">
        <v>39</v>
      </c>
      <c r="C44" s="80"/>
      <c r="D44" s="28">
        <f t="shared" si="1"/>
      </c>
      <c r="E44" s="76">
        <f t="shared" si="2"/>
        <v>0</v>
      </c>
      <c r="F44" s="13">
        <v>209</v>
      </c>
      <c r="G44" s="12" t="e">
        <f t="shared" si="3"/>
        <v>#N/A</v>
      </c>
      <c r="K44" s="32">
        <f t="shared" si="10"/>
        <v>0</v>
      </c>
      <c r="L44" s="36">
        <f t="shared" si="4"/>
        <v>0</v>
      </c>
      <c r="M44" s="36">
        <f t="shared" si="5"/>
        <v>0</v>
      </c>
      <c r="N44" s="36">
        <f t="shared" si="6"/>
        <v>0</v>
      </c>
      <c r="O44" s="36">
        <f t="shared" si="7"/>
        <v>0</v>
      </c>
      <c r="P44" s="36">
        <f t="shared" si="8"/>
        <v>0</v>
      </c>
      <c r="Q44" s="36">
        <f t="shared" si="9"/>
        <v>0</v>
      </c>
      <c r="R44" s="37"/>
      <c r="S44" s="37"/>
      <c r="T44" s="37"/>
      <c r="U44" s="37"/>
      <c r="V44" s="37"/>
      <c r="W44" s="37"/>
    </row>
    <row r="45" spans="1:23" ht="24.75" customHeight="1">
      <c r="A45" s="77">
        <f>COUNTIF($C$6:$C$185,ArrivéeF!C45)+COUNTIF(ArrivéeG!$C$6:C$185,ArrivéeF!C45)</f>
        <v>0</v>
      </c>
      <c r="B45" s="79">
        <v>40</v>
      </c>
      <c r="C45" s="80"/>
      <c r="D45" s="28">
        <f t="shared" si="1"/>
      </c>
      <c r="E45" s="76">
        <f t="shared" si="2"/>
        <v>0</v>
      </c>
      <c r="F45" s="13">
        <v>210</v>
      </c>
      <c r="G45" s="12" t="e">
        <f t="shared" si="3"/>
        <v>#N/A</v>
      </c>
      <c r="K45" s="32">
        <f t="shared" si="10"/>
        <v>0</v>
      </c>
      <c r="L45" s="36">
        <f t="shared" si="4"/>
        <v>0</v>
      </c>
      <c r="M45" s="36">
        <f t="shared" si="5"/>
        <v>0</v>
      </c>
      <c r="N45" s="36">
        <f t="shared" si="6"/>
        <v>0</v>
      </c>
      <c r="O45" s="36">
        <f t="shared" si="7"/>
        <v>0</v>
      </c>
      <c r="P45" s="36">
        <f t="shared" si="8"/>
        <v>0</v>
      </c>
      <c r="Q45" s="36">
        <f t="shared" si="9"/>
        <v>0</v>
      </c>
      <c r="R45" s="37"/>
      <c r="S45" s="37"/>
      <c r="T45" s="37"/>
      <c r="U45" s="37"/>
      <c r="V45" s="37"/>
      <c r="W45" s="37"/>
    </row>
    <row r="46" spans="1:23" ht="24.75" customHeight="1">
      <c r="A46" s="77">
        <f>COUNTIF($C$6:$C$185,ArrivéeF!C46)+COUNTIF(ArrivéeG!$C$6:C$185,ArrivéeF!C46)</f>
        <v>0</v>
      </c>
      <c r="B46" s="79">
        <v>41</v>
      </c>
      <c r="C46" s="80"/>
      <c r="D46" s="28">
        <f t="shared" si="1"/>
      </c>
      <c r="E46" s="76">
        <f t="shared" si="2"/>
        <v>0</v>
      </c>
      <c r="F46" s="13">
        <v>211</v>
      </c>
      <c r="G46" s="12" t="e">
        <f t="shared" si="3"/>
        <v>#N/A</v>
      </c>
      <c r="K46" s="32">
        <f t="shared" si="10"/>
        <v>0</v>
      </c>
      <c r="L46" s="36">
        <f t="shared" si="4"/>
        <v>0</v>
      </c>
      <c r="M46" s="36">
        <f t="shared" si="5"/>
        <v>0</v>
      </c>
      <c r="N46" s="36">
        <f t="shared" si="6"/>
        <v>0</v>
      </c>
      <c r="O46" s="36">
        <f t="shared" si="7"/>
        <v>0</v>
      </c>
      <c r="P46" s="36">
        <f t="shared" si="8"/>
        <v>0</v>
      </c>
      <c r="Q46" s="36">
        <f t="shared" si="9"/>
        <v>0</v>
      </c>
      <c r="R46" s="37"/>
      <c r="S46" s="37"/>
      <c r="T46" s="37"/>
      <c r="U46" s="37"/>
      <c r="V46" s="37"/>
      <c r="W46" s="37"/>
    </row>
    <row r="47" spans="1:23" ht="24.75" customHeight="1">
      <c r="A47" s="77">
        <f>COUNTIF($C$6:$C$185,ArrivéeF!C47)+COUNTIF(ArrivéeG!$C$6:C$185,ArrivéeF!C47)</f>
        <v>0</v>
      </c>
      <c r="B47" s="79">
        <v>42</v>
      </c>
      <c r="C47" s="80"/>
      <c r="D47" s="28">
        <f t="shared" si="1"/>
      </c>
      <c r="E47" s="76">
        <f t="shared" si="2"/>
        <v>0</v>
      </c>
      <c r="F47" s="13">
        <v>212</v>
      </c>
      <c r="G47" s="12" t="e">
        <f t="shared" si="3"/>
        <v>#N/A</v>
      </c>
      <c r="K47" s="32">
        <f t="shared" si="10"/>
        <v>0</v>
      </c>
      <c r="L47" s="36">
        <f t="shared" si="4"/>
        <v>0</v>
      </c>
      <c r="M47" s="36">
        <f t="shared" si="5"/>
        <v>0</v>
      </c>
      <c r="N47" s="36">
        <f t="shared" si="6"/>
        <v>0</v>
      </c>
      <c r="O47" s="36">
        <f t="shared" si="7"/>
        <v>0</v>
      </c>
      <c r="P47" s="36">
        <f t="shared" si="8"/>
        <v>0</v>
      </c>
      <c r="Q47" s="36">
        <f t="shared" si="9"/>
        <v>0</v>
      </c>
      <c r="R47" s="37"/>
      <c r="S47" s="37"/>
      <c r="T47" s="37"/>
      <c r="U47" s="37"/>
      <c r="V47" s="37"/>
      <c r="W47" s="37"/>
    </row>
    <row r="48" spans="1:23" ht="24.75" customHeight="1">
      <c r="A48" s="77">
        <f>COUNTIF($C$6:$C$185,ArrivéeF!C48)+COUNTIF(ArrivéeG!$C$6:C$185,ArrivéeF!C48)</f>
        <v>0</v>
      </c>
      <c r="B48" s="79">
        <v>43</v>
      </c>
      <c r="C48" s="80"/>
      <c r="D48" s="28">
        <f t="shared" si="1"/>
      </c>
      <c r="E48" s="76">
        <f t="shared" si="2"/>
        <v>0</v>
      </c>
      <c r="F48" s="13">
        <v>213</v>
      </c>
      <c r="G48" s="12" t="e">
        <f t="shared" si="3"/>
        <v>#N/A</v>
      </c>
      <c r="K48" s="32">
        <f t="shared" si="10"/>
        <v>0</v>
      </c>
      <c r="L48" s="36">
        <f t="shared" si="4"/>
        <v>0</v>
      </c>
      <c r="M48" s="36">
        <f t="shared" si="5"/>
        <v>0</v>
      </c>
      <c r="N48" s="36">
        <f t="shared" si="6"/>
        <v>0</v>
      </c>
      <c r="O48" s="36">
        <f t="shared" si="7"/>
        <v>0</v>
      </c>
      <c r="P48" s="36">
        <f t="shared" si="8"/>
        <v>0</v>
      </c>
      <c r="Q48" s="36">
        <f t="shared" si="9"/>
        <v>0</v>
      </c>
      <c r="R48" s="37"/>
      <c r="S48" s="37"/>
      <c r="T48" s="37"/>
      <c r="U48" s="37"/>
      <c r="V48" s="37"/>
      <c r="W48" s="37"/>
    </row>
    <row r="49" spans="1:23" ht="24.75" customHeight="1">
      <c r="A49" s="77">
        <f>COUNTIF($C$6:$C$185,ArrivéeF!C49)+COUNTIF(ArrivéeG!$C$6:C$185,ArrivéeF!C49)</f>
        <v>0</v>
      </c>
      <c r="B49" s="79">
        <v>44</v>
      </c>
      <c r="C49" s="80"/>
      <c r="D49" s="28">
        <f t="shared" si="1"/>
      </c>
      <c r="E49" s="76">
        <f t="shared" si="2"/>
        <v>0</v>
      </c>
      <c r="F49" s="13">
        <v>214</v>
      </c>
      <c r="G49" s="12" t="e">
        <f t="shared" si="3"/>
        <v>#N/A</v>
      </c>
      <c r="K49" s="32">
        <f t="shared" si="10"/>
        <v>0</v>
      </c>
      <c r="L49" s="36">
        <f t="shared" si="4"/>
        <v>0</v>
      </c>
      <c r="M49" s="36">
        <f t="shared" si="5"/>
        <v>0</v>
      </c>
      <c r="N49" s="36">
        <f t="shared" si="6"/>
        <v>0</v>
      </c>
      <c r="O49" s="36">
        <f t="shared" si="7"/>
        <v>0</v>
      </c>
      <c r="P49" s="36">
        <f t="shared" si="8"/>
        <v>0</v>
      </c>
      <c r="Q49" s="36">
        <f t="shared" si="9"/>
        <v>0</v>
      </c>
      <c r="R49" s="37"/>
      <c r="S49" s="37"/>
      <c r="T49" s="37"/>
      <c r="U49" s="37"/>
      <c r="V49" s="37"/>
      <c r="W49" s="37"/>
    </row>
    <row r="50" spans="1:23" ht="24.75" customHeight="1">
      <c r="A50" s="77">
        <f>COUNTIF($C$6:$C$185,ArrivéeF!C50)+COUNTIF(ArrivéeG!$C$6:C$185,ArrivéeF!C50)</f>
        <v>0</v>
      </c>
      <c r="B50" s="79">
        <v>45</v>
      </c>
      <c r="C50" s="80"/>
      <c r="D50" s="28">
        <f t="shared" si="1"/>
      </c>
      <c r="E50" s="76">
        <f t="shared" si="2"/>
        <v>0</v>
      </c>
      <c r="F50" s="13">
        <v>215</v>
      </c>
      <c r="G50" s="12" t="e">
        <f t="shared" si="3"/>
        <v>#N/A</v>
      </c>
      <c r="K50" s="32">
        <f t="shared" si="10"/>
        <v>0</v>
      </c>
      <c r="L50" s="36">
        <f t="shared" si="4"/>
        <v>0</v>
      </c>
      <c r="M50" s="36">
        <f t="shared" si="5"/>
        <v>0</v>
      </c>
      <c r="N50" s="36">
        <f t="shared" si="6"/>
        <v>0</v>
      </c>
      <c r="O50" s="36">
        <f t="shared" si="7"/>
        <v>0</v>
      </c>
      <c r="P50" s="36">
        <f t="shared" si="8"/>
        <v>0</v>
      </c>
      <c r="Q50" s="36">
        <f t="shared" si="9"/>
        <v>0</v>
      </c>
      <c r="R50" s="37"/>
      <c r="S50" s="37"/>
      <c r="T50" s="37"/>
      <c r="U50" s="37"/>
      <c r="V50" s="37"/>
      <c r="W50" s="37"/>
    </row>
    <row r="51" spans="1:23" ht="24.75" customHeight="1">
      <c r="A51" s="77">
        <f>COUNTIF($C$6:$C$185,ArrivéeF!C51)+COUNTIF(ArrivéeG!$C$6:C$185,ArrivéeF!C51)</f>
        <v>0</v>
      </c>
      <c r="B51" s="79">
        <v>46</v>
      </c>
      <c r="C51" s="80"/>
      <c r="D51" s="28">
        <f t="shared" si="1"/>
      </c>
      <c r="E51" s="76">
        <f t="shared" si="2"/>
        <v>0</v>
      </c>
      <c r="F51" s="13">
        <v>216</v>
      </c>
      <c r="G51" s="12" t="e">
        <f t="shared" si="3"/>
        <v>#N/A</v>
      </c>
      <c r="K51" s="32">
        <f t="shared" si="10"/>
        <v>0</v>
      </c>
      <c r="L51" s="36">
        <f t="shared" si="4"/>
        <v>0</v>
      </c>
      <c r="M51" s="36">
        <f t="shared" si="5"/>
        <v>0</v>
      </c>
      <c r="N51" s="36">
        <f t="shared" si="6"/>
        <v>0</v>
      </c>
      <c r="O51" s="36">
        <f t="shared" si="7"/>
        <v>0</v>
      </c>
      <c r="P51" s="36">
        <f t="shared" si="8"/>
        <v>0</v>
      </c>
      <c r="Q51" s="36">
        <f t="shared" si="9"/>
        <v>0</v>
      </c>
      <c r="R51" s="37"/>
      <c r="S51" s="37"/>
      <c r="T51" s="37"/>
      <c r="U51" s="37"/>
      <c r="V51" s="37"/>
      <c r="W51" s="37"/>
    </row>
    <row r="52" spans="1:23" ht="24.75" customHeight="1">
      <c r="A52" s="77">
        <f>COUNTIF($C$6:$C$185,ArrivéeF!C52)+COUNTIF(ArrivéeG!$C$6:C$185,ArrivéeF!C52)</f>
        <v>0</v>
      </c>
      <c r="B52" s="79">
        <v>47</v>
      </c>
      <c r="C52" s="80"/>
      <c r="D52" s="28">
        <f t="shared" si="1"/>
      </c>
      <c r="E52" s="76">
        <f t="shared" si="2"/>
        <v>0</v>
      </c>
      <c r="F52" s="13">
        <v>217</v>
      </c>
      <c r="G52" s="12" t="e">
        <f t="shared" si="3"/>
        <v>#N/A</v>
      </c>
      <c r="K52" s="32">
        <f t="shared" si="10"/>
        <v>0</v>
      </c>
      <c r="L52" s="36">
        <f t="shared" si="4"/>
        <v>0</v>
      </c>
      <c r="M52" s="36">
        <f t="shared" si="5"/>
        <v>0</v>
      </c>
      <c r="N52" s="36">
        <f t="shared" si="6"/>
        <v>0</v>
      </c>
      <c r="O52" s="36">
        <f t="shared" si="7"/>
        <v>0</v>
      </c>
      <c r="P52" s="36">
        <f t="shared" si="8"/>
        <v>0</v>
      </c>
      <c r="Q52" s="36">
        <f t="shared" si="9"/>
        <v>0</v>
      </c>
      <c r="R52" s="37"/>
      <c r="S52" s="37"/>
      <c r="T52" s="37"/>
      <c r="U52" s="37"/>
      <c r="V52" s="37"/>
      <c r="W52" s="37"/>
    </row>
    <row r="53" spans="1:23" ht="24.75" customHeight="1">
      <c r="A53" s="77">
        <f>COUNTIF($C$6:$C$185,ArrivéeF!C53)+COUNTIF(ArrivéeG!$C$6:C$185,ArrivéeF!C53)</f>
        <v>0</v>
      </c>
      <c r="B53" s="79">
        <v>48</v>
      </c>
      <c r="C53" s="80"/>
      <c r="D53" s="28">
        <f t="shared" si="1"/>
      </c>
      <c r="E53" s="76">
        <f t="shared" si="2"/>
        <v>0</v>
      </c>
      <c r="F53" s="13">
        <v>218</v>
      </c>
      <c r="G53" s="12" t="e">
        <f t="shared" si="3"/>
        <v>#N/A</v>
      </c>
      <c r="K53" s="32">
        <f t="shared" si="10"/>
        <v>0</v>
      </c>
      <c r="L53" s="36">
        <f t="shared" si="4"/>
        <v>0</v>
      </c>
      <c r="M53" s="36">
        <f t="shared" si="5"/>
        <v>0</v>
      </c>
      <c r="N53" s="36">
        <f t="shared" si="6"/>
        <v>0</v>
      </c>
      <c r="O53" s="36">
        <f t="shared" si="7"/>
        <v>0</v>
      </c>
      <c r="P53" s="36">
        <f t="shared" si="8"/>
        <v>0</v>
      </c>
      <c r="Q53" s="36">
        <f t="shared" si="9"/>
        <v>0</v>
      </c>
      <c r="R53" s="37"/>
      <c r="S53" s="37"/>
      <c r="T53" s="37"/>
      <c r="U53" s="37"/>
      <c r="V53" s="37"/>
      <c r="W53" s="37"/>
    </row>
    <row r="54" spans="1:23" ht="24.75" customHeight="1">
      <c r="A54" s="77">
        <f>COUNTIF($C$6:$C$185,ArrivéeF!C54)+COUNTIF(ArrivéeG!$C$6:C$185,ArrivéeF!C54)</f>
        <v>0</v>
      </c>
      <c r="B54" s="79">
        <v>49</v>
      </c>
      <c r="C54" s="80"/>
      <c r="D54" s="28">
        <f t="shared" si="1"/>
      </c>
      <c r="E54" s="76">
        <f t="shared" si="2"/>
        <v>0</v>
      </c>
      <c r="F54" s="13">
        <v>219</v>
      </c>
      <c r="G54" s="12" t="e">
        <f t="shared" si="3"/>
        <v>#N/A</v>
      </c>
      <c r="K54" s="32">
        <f t="shared" si="10"/>
        <v>0</v>
      </c>
      <c r="L54" s="36">
        <f t="shared" si="4"/>
        <v>0</v>
      </c>
      <c r="M54" s="36">
        <f t="shared" si="5"/>
        <v>0</v>
      </c>
      <c r="N54" s="36">
        <f t="shared" si="6"/>
        <v>0</v>
      </c>
      <c r="O54" s="36">
        <f t="shared" si="7"/>
        <v>0</v>
      </c>
      <c r="P54" s="36">
        <f t="shared" si="8"/>
        <v>0</v>
      </c>
      <c r="Q54" s="36">
        <f t="shared" si="9"/>
        <v>0</v>
      </c>
      <c r="R54" s="37"/>
      <c r="S54" s="37"/>
      <c r="T54" s="37"/>
      <c r="U54" s="37"/>
      <c r="V54" s="37"/>
      <c r="W54" s="37"/>
    </row>
    <row r="55" spans="1:23" ht="24.75" customHeight="1">
      <c r="A55" s="77">
        <f>COUNTIF($C$6:$C$185,ArrivéeF!C55)+COUNTIF(ArrivéeG!$C$6:C$185,ArrivéeF!C55)</f>
        <v>0</v>
      </c>
      <c r="B55" s="79">
        <v>50</v>
      </c>
      <c r="C55" s="80"/>
      <c r="D55" s="28">
        <f t="shared" si="1"/>
      </c>
      <c r="E55" s="76">
        <f t="shared" si="2"/>
        <v>0</v>
      </c>
      <c r="F55" s="13">
        <v>220</v>
      </c>
      <c r="G55" s="12" t="e">
        <f t="shared" si="3"/>
        <v>#N/A</v>
      </c>
      <c r="K55" s="32">
        <f t="shared" si="10"/>
        <v>0</v>
      </c>
      <c r="L55" s="36">
        <f t="shared" si="4"/>
        <v>0</v>
      </c>
      <c r="M55" s="36">
        <f t="shared" si="5"/>
        <v>0</v>
      </c>
      <c r="N55" s="36">
        <f t="shared" si="6"/>
        <v>0</v>
      </c>
      <c r="O55" s="36">
        <f t="shared" si="7"/>
        <v>0</v>
      </c>
      <c r="P55" s="36">
        <f t="shared" si="8"/>
        <v>0</v>
      </c>
      <c r="Q55" s="36">
        <f t="shared" si="9"/>
        <v>0</v>
      </c>
      <c r="R55" s="37"/>
      <c r="S55" s="37"/>
      <c r="T55" s="37"/>
      <c r="U55" s="37"/>
      <c r="V55" s="37"/>
      <c r="W55" s="37"/>
    </row>
    <row r="56" spans="1:23" ht="24.75" customHeight="1">
      <c r="A56" s="77">
        <f>COUNTIF($C$6:$C$185,ArrivéeF!C56)+COUNTIF(ArrivéeG!$C$6:C$185,ArrivéeF!C56)</f>
        <v>0</v>
      </c>
      <c r="B56" s="79">
        <v>51</v>
      </c>
      <c r="C56" s="80"/>
      <c r="D56" s="28">
        <f t="shared" si="1"/>
      </c>
      <c r="E56" s="76">
        <f t="shared" si="2"/>
        <v>0</v>
      </c>
      <c r="F56" s="13">
        <v>221</v>
      </c>
      <c r="G56" s="12" t="e">
        <f t="shared" si="3"/>
        <v>#N/A</v>
      </c>
      <c r="K56" s="32">
        <f t="shared" si="10"/>
        <v>0</v>
      </c>
      <c r="L56" s="36">
        <f t="shared" si="4"/>
        <v>0</v>
      </c>
      <c r="M56" s="36">
        <f t="shared" si="5"/>
        <v>0</v>
      </c>
      <c r="N56" s="36">
        <f t="shared" si="6"/>
        <v>0</v>
      </c>
      <c r="O56" s="36">
        <f t="shared" si="7"/>
        <v>0</v>
      </c>
      <c r="P56" s="36">
        <f t="shared" si="8"/>
        <v>0</v>
      </c>
      <c r="Q56" s="36">
        <f t="shared" si="9"/>
        <v>0</v>
      </c>
      <c r="R56" s="37"/>
      <c r="S56" s="37"/>
      <c r="T56" s="37"/>
      <c r="U56" s="37"/>
      <c r="V56" s="37"/>
      <c r="W56" s="37"/>
    </row>
    <row r="57" spans="1:23" ht="24.75" customHeight="1">
      <c r="A57" s="77">
        <f>COUNTIF($C$6:$C$185,ArrivéeF!C57)+COUNTIF(ArrivéeG!$C$6:C$185,ArrivéeF!C57)</f>
        <v>0</v>
      </c>
      <c r="B57" s="79">
        <v>52</v>
      </c>
      <c r="C57" s="80"/>
      <c r="D57" s="28">
        <f t="shared" si="1"/>
      </c>
      <c r="E57" s="76">
        <f t="shared" si="2"/>
        <v>0</v>
      </c>
      <c r="F57" s="13">
        <v>222</v>
      </c>
      <c r="G57" s="12" t="e">
        <f t="shared" si="3"/>
        <v>#N/A</v>
      </c>
      <c r="K57" s="32">
        <f t="shared" si="10"/>
        <v>0</v>
      </c>
      <c r="L57" s="36">
        <f t="shared" si="4"/>
        <v>0</v>
      </c>
      <c r="M57" s="36">
        <f t="shared" si="5"/>
        <v>0</v>
      </c>
      <c r="N57" s="36">
        <f t="shared" si="6"/>
        <v>0</v>
      </c>
      <c r="O57" s="36">
        <f t="shared" si="7"/>
        <v>0</v>
      </c>
      <c r="P57" s="36">
        <f t="shared" si="8"/>
        <v>0</v>
      </c>
      <c r="Q57" s="36">
        <f t="shared" si="9"/>
        <v>0</v>
      </c>
      <c r="R57" s="37"/>
      <c r="S57" s="37"/>
      <c r="T57" s="37"/>
      <c r="U57" s="37"/>
      <c r="V57" s="37"/>
      <c r="W57" s="37"/>
    </row>
    <row r="58" spans="1:23" ht="24.75" customHeight="1">
      <c r="A58" s="77">
        <f>COUNTIF($C$6:$C$185,ArrivéeF!C58)+COUNTIF(ArrivéeG!$C$6:C$185,ArrivéeF!C58)</f>
        <v>0</v>
      </c>
      <c r="B58" s="79">
        <v>53</v>
      </c>
      <c r="C58" s="80"/>
      <c r="D58" s="28">
        <f t="shared" si="1"/>
      </c>
      <c r="E58" s="76">
        <f t="shared" si="2"/>
        <v>0</v>
      </c>
      <c r="F58" s="13">
        <v>223</v>
      </c>
      <c r="G58" s="12" t="e">
        <f t="shared" si="3"/>
        <v>#N/A</v>
      </c>
      <c r="K58" s="32">
        <f t="shared" si="10"/>
        <v>0</v>
      </c>
      <c r="L58" s="36">
        <f t="shared" si="4"/>
        <v>0</v>
      </c>
      <c r="M58" s="36">
        <f t="shared" si="5"/>
        <v>0</v>
      </c>
      <c r="N58" s="36">
        <f t="shared" si="6"/>
        <v>0</v>
      </c>
      <c r="O58" s="36">
        <f t="shared" si="7"/>
        <v>0</v>
      </c>
      <c r="P58" s="36">
        <f t="shared" si="8"/>
        <v>0</v>
      </c>
      <c r="Q58" s="36">
        <f t="shared" si="9"/>
        <v>0</v>
      </c>
      <c r="R58" s="37"/>
      <c r="S58" s="37"/>
      <c r="T58" s="37"/>
      <c r="U58" s="37"/>
      <c r="V58" s="37"/>
      <c r="W58" s="37"/>
    </row>
    <row r="59" spans="1:23" ht="24.75" customHeight="1">
      <c r="A59" s="77">
        <f>COUNTIF($C$6:$C$185,ArrivéeF!C59)+COUNTIF(ArrivéeG!$C$6:C$185,ArrivéeF!C59)</f>
        <v>0</v>
      </c>
      <c r="B59" s="79">
        <v>54</v>
      </c>
      <c r="C59" s="80"/>
      <c r="D59" s="28">
        <f t="shared" si="1"/>
      </c>
      <c r="E59" s="76">
        <f t="shared" si="2"/>
        <v>0</v>
      </c>
      <c r="F59" s="13">
        <v>224</v>
      </c>
      <c r="G59" s="12" t="e">
        <f t="shared" si="3"/>
        <v>#N/A</v>
      </c>
      <c r="K59" s="32">
        <f t="shared" si="10"/>
        <v>0</v>
      </c>
      <c r="L59" s="36">
        <f t="shared" si="4"/>
        <v>0</v>
      </c>
      <c r="M59" s="36">
        <f t="shared" si="5"/>
        <v>0</v>
      </c>
      <c r="N59" s="36">
        <f t="shared" si="6"/>
        <v>0</v>
      </c>
      <c r="O59" s="36">
        <f t="shared" si="7"/>
        <v>0</v>
      </c>
      <c r="P59" s="36">
        <f t="shared" si="8"/>
        <v>0</v>
      </c>
      <c r="Q59" s="36">
        <f t="shared" si="9"/>
        <v>0</v>
      </c>
      <c r="R59" s="37"/>
      <c r="S59" s="37"/>
      <c r="T59" s="37"/>
      <c r="U59" s="37"/>
      <c r="V59" s="37"/>
      <c r="W59" s="37"/>
    </row>
    <row r="60" spans="1:23" ht="24.75" customHeight="1">
      <c r="A60" s="77">
        <f>COUNTIF($C$6:$C$185,ArrivéeF!C60)+COUNTIF(ArrivéeG!$C$6:C$185,ArrivéeF!C60)</f>
        <v>0</v>
      </c>
      <c r="B60" s="79">
        <v>55</v>
      </c>
      <c r="C60" s="80"/>
      <c r="D60" s="28">
        <f t="shared" si="1"/>
      </c>
      <c r="E60" s="76">
        <f t="shared" si="2"/>
        <v>0</v>
      </c>
      <c r="F60" s="13">
        <v>225</v>
      </c>
      <c r="G60" s="12" t="e">
        <f t="shared" si="3"/>
        <v>#N/A</v>
      </c>
      <c r="K60" s="32">
        <f t="shared" si="10"/>
        <v>0</v>
      </c>
      <c r="L60" s="36">
        <f t="shared" si="4"/>
        <v>0</v>
      </c>
      <c r="M60" s="36">
        <f t="shared" si="5"/>
        <v>0</v>
      </c>
      <c r="N60" s="36">
        <f t="shared" si="6"/>
        <v>0</v>
      </c>
      <c r="O60" s="36">
        <f t="shared" si="7"/>
        <v>0</v>
      </c>
      <c r="P60" s="36">
        <f t="shared" si="8"/>
        <v>0</v>
      </c>
      <c r="Q60" s="36">
        <f t="shared" si="9"/>
        <v>0</v>
      </c>
      <c r="R60" s="37"/>
      <c r="S60" s="37"/>
      <c r="T60" s="37"/>
      <c r="U60" s="37"/>
      <c r="V60" s="37"/>
      <c r="W60" s="37"/>
    </row>
    <row r="61" spans="1:23" ht="24.75" customHeight="1">
      <c r="A61" s="77">
        <f>COUNTIF($C$6:$C$185,ArrivéeF!C61)+COUNTIF(ArrivéeG!$C$6:C$185,ArrivéeF!C61)</f>
        <v>0</v>
      </c>
      <c r="B61" s="79">
        <v>56</v>
      </c>
      <c r="C61" s="80"/>
      <c r="D61" s="28">
        <f t="shared" si="1"/>
      </c>
      <c r="E61" s="76">
        <f t="shared" si="2"/>
        <v>0</v>
      </c>
      <c r="F61" s="13">
        <v>226</v>
      </c>
      <c r="G61" s="12" t="e">
        <f t="shared" si="3"/>
        <v>#N/A</v>
      </c>
      <c r="K61" s="32">
        <f t="shared" si="10"/>
        <v>0</v>
      </c>
      <c r="L61" s="36">
        <f t="shared" si="4"/>
        <v>0</v>
      </c>
      <c r="M61" s="36">
        <f t="shared" si="5"/>
        <v>0</v>
      </c>
      <c r="N61" s="36">
        <f t="shared" si="6"/>
        <v>0</v>
      </c>
      <c r="O61" s="36">
        <f t="shared" si="7"/>
        <v>0</v>
      </c>
      <c r="P61" s="36">
        <f t="shared" si="8"/>
        <v>0</v>
      </c>
      <c r="Q61" s="36">
        <f t="shared" si="9"/>
        <v>0</v>
      </c>
      <c r="R61" s="37"/>
      <c r="S61" s="37"/>
      <c r="T61" s="37"/>
      <c r="U61" s="37"/>
      <c r="V61" s="37"/>
      <c r="W61" s="37"/>
    </row>
    <row r="62" spans="1:23" ht="24.75" customHeight="1">
      <c r="A62" s="77">
        <f>COUNTIF($C$6:$C$185,ArrivéeF!C62)+COUNTIF(ArrivéeG!$C$6:C$185,ArrivéeF!C62)</f>
        <v>0</v>
      </c>
      <c r="B62" s="79">
        <v>57</v>
      </c>
      <c r="C62" s="80"/>
      <c r="D62" s="28">
        <f t="shared" si="1"/>
      </c>
      <c r="E62" s="76">
        <f t="shared" si="2"/>
        <v>0</v>
      </c>
      <c r="F62" s="13">
        <v>227</v>
      </c>
      <c r="G62" s="12" t="e">
        <f t="shared" si="3"/>
        <v>#N/A</v>
      </c>
      <c r="K62" s="32">
        <f t="shared" si="10"/>
        <v>0</v>
      </c>
      <c r="L62" s="36">
        <f t="shared" si="4"/>
        <v>0</v>
      </c>
      <c r="M62" s="36">
        <f t="shared" si="5"/>
        <v>0</v>
      </c>
      <c r="N62" s="36">
        <f t="shared" si="6"/>
        <v>0</v>
      </c>
      <c r="O62" s="36">
        <f t="shared" si="7"/>
        <v>0</v>
      </c>
      <c r="P62" s="36">
        <f t="shared" si="8"/>
        <v>0</v>
      </c>
      <c r="Q62" s="36">
        <f t="shared" si="9"/>
        <v>0</v>
      </c>
      <c r="R62" s="37"/>
      <c r="S62" s="37"/>
      <c r="T62" s="37"/>
      <c r="U62" s="37"/>
      <c r="V62" s="37"/>
      <c r="W62" s="37"/>
    </row>
    <row r="63" spans="1:23" ht="24.75" customHeight="1">
      <c r="A63" s="77">
        <f>COUNTIF($C$6:$C$185,ArrivéeF!C63)+COUNTIF(ArrivéeG!$C$6:C$185,ArrivéeF!C63)</f>
        <v>0</v>
      </c>
      <c r="B63" s="79">
        <v>58</v>
      </c>
      <c r="C63" s="80"/>
      <c r="D63" s="28">
        <f t="shared" si="1"/>
      </c>
      <c r="E63" s="76">
        <f t="shared" si="2"/>
        <v>0</v>
      </c>
      <c r="F63" s="13">
        <v>228</v>
      </c>
      <c r="G63" s="12" t="e">
        <f t="shared" si="3"/>
        <v>#N/A</v>
      </c>
      <c r="K63" s="32">
        <f t="shared" si="10"/>
        <v>0</v>
      </c>
      <c r="L63" s="36">
        <f t="shared" si="4"/>
        <v>0</v>
      </c>
      <c r="M63" s="36">
        <f t="shared" si="5"/>
        <v>0</v>
      </c>
      <c r="N63" s="36">
        <f t="shared" si="6"/>
        <v>0</v>
      </c>
      <c r="O63" s="36">
        <f t="shared" si="7"/>
        <v>0</v>
      </c>
      <c r="P63" s="36">
        <f t="shared" si="8"/>
        <v>0</v>
      </c>
      <c r="Q63" s="36">
        <f t="shared" si="9"/>
        <v>0</v>
      </c>
      <c r="R63" s="37"/>
      <c r="S63" s="37"/>
      <c r="T63" s="37"/>
      <c r="U63" s="37"/>
      <c r="V63" s="37"/>
      <c r="W63" s="37"/>
    </row>
    <row r="64" spans="1:23" ht="24.75" customHeight="1">
      <c r="A64" s="77">
        <f>COUNTIF($C$6:$C$185,ArrivéeF!C64)+COUNTIF(ArrivéeG!$C$6:C$185,ArrivéeF!C64)</f>
        <v>0</v>
      </c>
      <c r="B64" s="79">
        <v>59</v>
      </c>
      <c r="C64" s="80"/>
      <c r="D64" s="28">
        <f t="shared" si="1"/>
      </c>
      <c r="E64" s="76">
        <f t="shared" si="2"/>
        <v>0</v>
      </c>
      <c r="F64" s="13">
        <v>229</v>
      </c>
      <c r="G64" s="12" t="e">
        <f t="shared" si="3"/>
        <v>#N/A</v>
      </c>
      <c r="K64" s="32">
        <f t="shared" si="10"/>
        <v>0</v>
      </c>
      <c r="L64" s="36">
        <f t="shared" si="4"/>
        <v>0</v>
      </c>
      <c r="M64" s="36">
        <f t="shared" si="5"/>
        <v>0</v>
      </c>
      <c r="N64" s="36">
        <f t="shared" si="6"/>
        <v>0</v>
      </c>
      <c r="O64" s="36">
        <f t="shared" si="7"/>
        <v>0</v>
      </c>
      <c r="P64" s="36">
        <f t="shared" si="8"/>
        <v>0</v>
      </c>
      <c r="Q64" s="36">
        <f t="shared" si="9"/>
        <v>0</v>
      </c>
      <c r="R64" s="37"/>
      <c r="S64" s="37"/>
      <c r="T64" s="37"/>
      <c r="U64" s="37"/>
      <c r="V64" s="37"/>
      <c r="W64" s="37"/>
    </row>
    <row r="65" spans="1:23" ht="24.75" customHeight="1">
      <c r="A65" s="77">
        <f>COUNTIF($C$6:$C$185,ArrivéeF!C65)+COUNTIF(ArrivéeG!$C$6:C$185,ArrivéeF!C65)</f>
        <v>0</v>
      </c>
      <c r="B65" s="79">
        <v>60</v>
      </c>
      <c r="C65" s="80"/>
      <c r="D65" s="28">
        <f t="shared" si="1"/>
      </c>
      <c r="E65" s="76">
        <f t="shared" si="2"/>
        <v>0</v>
      </c>
      <c r="F65" s="13">
        <v>230</v>
      </c>
      <c r="G65" s="12" t="e">
        <f t="shared" si="3"/>
        <v>#N/A</v>
      </c>
      <c r="K65" s="32">
        <f t="shared" si="10"/>
        <v>0</v>
      </c>
      <c r="L65" s="36">
        <f t="shared" si="4"/>
        <v>0</v>
      </c>
      <c r="M65" s="36">
        <f t="shared" si="5"/>
        <v>0</v>
      </c>
      <c r="N65" s="36">
        <f t="shared" si="6"/>
        <v>0</v>
      </c>
      <c r="O65" s="36">
        <f t="shared" si="7"/>
        <v>0</v>
      </c>
      <c r="P65" s="36">
        <f t="shared" si="8"/>
        <v>0</v>
      </c>
      <c r="Q65" s="36">
        <f t="shared" si="9"/>
        <v>0</v>
      </c>
      <c r="R65" s="37"/>
      <c r="S65" s="37"/>
      <c r="T65" s="37"/>
      <c r="U65" s="37"/>
      <c r="V65" s="37"/>
      <c r="W65" s="37"/>
    </row>
    <row r="66" spans="1:23" ht="24.75" customHeight="1">
      <c r="A66" s="77">
        <f>COUNTIF($C$6:$C$185,ArrivéeF!C66)+COUNTIF(ArrivéeG!$C$6:C$185,ArrivéeF!C66)</f>
        <v>0</v>
      </c>
      <c r="B66" s="79">
        <v>61</v>
      </c>
      <c r="C66" s="80"/>
      <c r="D66" s="28">
        <f t="shared" si="1"/>
      </c>
      <c r="E66" s="76">
        <f t="shared" si="2"/>
        <v>0</v>
      </c>
      <c r="F66" s="13">
        <v>301</v>
      </c>
      <c r="G66" s="12" t="e">
        <f t="shared" si="3"/>
        <v>#N/A</v>
      </c>
      <c r="K66" s="32">
        <f t="shared" si="10"/>
        <v>0</v>
      </c>
      <c r="L66" s="36">
        <f t="shared" si="4"/>
        <v>0</v>
      </c>
      <c r="M66" s="36">
        <f t="shared" si="5"/>
        <v>0</v>
      </c>
      <c r="N66" s="36">
        <f t="shared" si="6"/>
        <v>0</v>
      </c>
      <c r="O66" s="36">
        <f t="shared" si="7"/>
        <v>0</v>
      </c>
      <c r="P66" s="36">
        <f t="shared" si="8"/>
        <v>0</v>
      </c>
      <c r="Q66" s="36">
        <f t="shared" si="9"/>
        <v>0</v>
      </c>
      <c r="R66" s="37"/>
      <c r="S66" s="37"/>
      <c r="T66" s="37"/>
      <c r="U66" s="37"/>
      <c r="V66" s="37"/>
      <c r="W66" s="37"/>
    </row>
    <row r="67" spans="1:23" ht="24.75" customHeight="1">
      <c r="A67" s="77">
        <f>COUNTIF($C$6:$C$185,ArrivéeF!C67)+COUNTIF(ArrivéeG!$C$6:C$185,ArrivéeF!C67)</f>
        <v>0</v>
      </c>
      <c r="B67" s="79">
        <v>62</v>
      </c>
      <c r="C67" s="80"/>
      <c r="D67" s="28">
        <f t="shared" si="1"/>
      </c>
      <c r="E67" s="76">
        <f t="shared" si="2"/>
        <v>0</v>
      </c>
      <c r="F67" s="13">
        <v>302</v>
      </c>
      <c r="G67" s="12" t="e">
        <f t="shared" si="3"/>
        <v>#N/A</v>
      </c>
      <c r="K67" s="32">
        <f t="shared" si="10"/>
        <v>0</v>
      </c>
      <c r="L67" s="36">
        <f t="shared" si="4"/>
        <v>0</v>
      </c>
      <c r="M67" s="36">
        <f t="shared" si="5"/>
        <v>0</v>
      </c>
      <c r="N67" s="36">
        <f t="shared" si="6"/>
        <v>0</v>
      </c>
      <c r="O67" s="36">
        <f t="shared" si="7"/>
        <v>0</v>
      </c>
      <c r="P67" s="36">
        <f t="shared" si="8"/>
        <v>0</v>
      </c>
      <c r="Q67" s="36">
        <f t="shared" si="9"/>
        <v>0</v>
      </c>
      <c r="R67" s="37"/>
      <c r="S67" s="37"/>
      <c r="T67" s="37"/>
      <c r="U67" s="37"/>
      <c r="V67" s="37"/>
      <c r="W67" s="37"/>
    </row>
    <row r="68" spans="1:23" ht="24.75" customHeight="1">
      <c r="A68" s="77">
        <f>COUNTIF($C$6:$C$185,ArrivéeF!C68)+COUNTIF(ArrivéeG!$C$6:C$185,ArrivéeF!C68)</f>
        <v>0</v>
      </c>
      <c r="B68" s="79">
        <v>63</v>
      </c>
      <c r="C68" s="80"/>
      <c r="D68" s="28">
        <f t="shared" si="1"/>
      </c>
      <c r="E68" s="76">
        <f t="shared" si="2"/>
        <v>0</v>
      </c>
      <c r="F68" s="13">
        <v>303</v>
      </c>
      <c r="G68" s="12" t="e">
        <f t="shared" si="3"/>
        <v>#N/A</v>
      </c>
      <c r="K68" s="32">
        <f t="shared" si="10"/>
        <v>0</v>
      </c>
      <c r="L68" s="36">
        <f t="shared" si="4"/>
        <v>0</v>
      </c>
      <c r="M68" s="36">
        <f t="shared" si="5"/>
        <v>0</v>
      </c>
      <c r="N68" s="36">
        <f t="shared" si="6"/>
        <v>0</v>
      </c>
      <c r="O68" s="36">
        <f t="shared" si="7"/>
        <v>0</v>
      </c>
      <c r="P68" s="36">
        <f t="shared" si="8"/>
        <v>0</v>
      </c>
      <c r="Q68" s="36">
        <f t="shared" si="9"/>
        <v>0</v>
      </c>
      <c r="R68" s="37"/>
      <c r="S68" s="37"/>
      <c r="T68" s="37"/>
      <c r="U68" s="37"/>
      <c r="V68" s="37"/>
      <c r="W68" s="37"/>
    </row>
    <row r="69" spans="1:23" ht="24.75" customHeight="1">
      <c r="A69" s="77">
        <f>COUNTIF($C$6:$C$185,ArrivéeF!C69)+COUNTIF(ArrivéeG!$C$6:C$185,ArrivéeF!C69)</f>
        <v>0</v>
      </c>
      <c r="B69" s="79">
        <v>64</v>
      </c>
      <c r="C69" s="80"/>
      <c r="D69" s="28">
        <f t="shared" si="1"/>
      </c>
      <c r="E69" s="76">
        <f t="shared" si="2"/>
        <v>0</v>
      </c>
      <c r="F69" s="13">
        <v>304</v>
      </c>
      <c r="G69" s="12" t="e">
        <f t="shared" si="3"/>
        <v>#N/A</v>
      </c>
      <c r="K69" s="32">
        <f t="shared" si="10"/>
        <v>0</v>
      </c>
      <c r="L69" s="36">
        <f t="shared" si="4"/>
        <v>0</v>
      </c>
      <c r="M69" s="36">
        <f t="shared" si="5"/>
        <v>0</v>
      </c>
      <c r="N69" s="36">
        <f t="shared" si="6"/>
        <v>0</v>
      </c>
      <c r="O69" s="36">
        <f t="shared" si="7"/>
        <v>0</v>
      </c>
      <c r="P69" s="36">
        <f t="shared" si="8"/>
        <v>0</v>
      </c>
      <c r="Q69" s="36">
        <f t="shared" si="9"/>
        <v>0</v>
      </c>
      <c r="R69" s="37"/>
      <c r="S69" s="37"/>
      <c r="T69" s="37"/>
      <c r="U69" s="37"/>
      <c r="V69" s="37"/>
      <c r="W69" s="37"/>
    </row>
    <row r="70" spans="1:23" ht="24.75" customHeight="1">
      <c r="A70" s="77">
        <f>COUNTIF($C$6:$C$185,ArrivéeF!C70)+COUNTIF(ArrivéeG!$C$6:C$185,ArrivéeF!C70)</f>
        <v>0</v>
      </c>
      <c r="B70" s="79">
        <v>65</v>
      </c>
      <c r="C70" s="80"/>
      <c r="D70" s="28">
        <f t="shared" si="1"/>
      </c>
      <c r="E70" s="76">
        <f t="shared" si="2"/>
        <v>0</v>
      </c>
      <c r="F70" s="13">
        <v>305</v>
      </c>
      <c r="G70" s="12" t="e">
        <f t="shared" si="3"/>
        <v>#N/A</v>
      </c>
      <c r="K70" s="32">
        <f t="shared" si="10"/>
        <v>0</v>
      </c>
      <c r="L70" s="36">
        <f t="shared" si="4"/>
        <v>0</v>
      </c>
      <c r="M70" s="36">
        <f t="shared" si="5"/>
        <v>0</v>
      </c>
      <c r="N70" s="36">
        <f t="shared" si="6"/>
        <v>0</v>
      </c>
      <c r="O70" s="36">
        <f t="shared" si="7"/>
        <v>0</v>
      </c>
      <c r="P70" s="36">
        <f t="shared" si="8"/>
        <v>0</v>
      </c>
      <c r="Q70" s="36">
        <f t="shared" si="9"/>
        <v>0</v>
      </c>
      <c r="R70" s="37"/>
      <c r="S70" s="37"/>
      <c r="T70" s="37"/>
      <c r="U70" s="37"/>
      <c r="V70" s="37"/>
      <c r="W70" s="37"/>
    </row>
    <row r="71" spans="1:23" ht="24.75" customHeight="1">
      <c r="A71" s="77">
        <f>COUNTIF($C$6:$C$185,ArrivéeF!C71)+COUNTIF(ArrivéeG!$C$6:C$185,ArrivéeF!C71)</f>
        <v>0</v>
      </c>
      <c r="B71" s="79">
        <v>66</v>
      </c>
      <c r="C71" s="80"/>
      <c r="D71" s="28">
        <f aca="true" t="shared" si="11" ref="D71:D134">IF(C71="","",COUNTIF($F$6:$F$185,C71))</f>
      </c>
      <c r="E71" s="76">
        <f aca="true" t="shared" si="12" ref="E71:E134">IF(A71&gt;1,"ERREUR ! Double arrivée ou dossard dans F et G",IF(D71=0,"ERREUR ! Dossard inconnu",0))</f>
        <v>0</v>
      </c>
      <c r="F71" s="13">
        <v>306</v>
      </c>
      <c r="G71" s="12" t="e">
        <f aca="true" t="shared" si="13" ref="G71:G134">MATCH(F71,$C$6:$C$185,0)</f>
        <v>#N/A</v>
      </c>
      <c r="K71" s="32">
        <f t="shared" si="10"/>
        <v>0</v>
      </c>
      <c r="L71" s="36">
        <f aca="true" t="shared" si="14" ref="L71:L134">IF($K71=1,IF(AND($F71&gt;100,$F71&lt;200),1,0),0)</f>
        <v>0</v>
      </c>
      <c r="M71" s="36">
        <f aca="true" t="shared" si="15" ref="M71:M134">IF($K71=1,IF(AND($F71&gt;200,$F71&lt;300),1,0),0)</f>
        <v>0</v>
      </c>
      <c r="N71" s="36">
        <f aca="true" t="shared" si="16" ref="N71:N134">IF($K71=1,IF(AND($F71&gt;300,$F71&lt;400),1,0),0)</f>
        <v>0</v>
      </c>
      <c r="O71" s="36">
        <f aca="true" t="shared" si="17" ref="O71:O134">IF($K71=1,IF(AND($F71&gt;400,$F71&lt;500),1,0),0)</f>
        <v>0</v>
      </c>
      <c r="P71" s="36">
        <f aca="true" t="shared" si="18" ref="P71:P134">IF($K71=1,IF(AND($F71&gt;500,$F71&lt;600),1,0),0)</f>
        <v>0</v>
      </c>
      <c r="Q71" s="36">
        <f aca="true" t="shared" si="19" ref="Q71:Q134">IF($K71=1,IF(AND($F71&gt;600,$F71&lt;700),1,0),0)</f>
        <v>0</v>
      </c>
      <c r="R71" s="37"/>
      <c r="S71" s="37"/>
      <c r="T71" s="37"/>
      <c r="U71" s="37"/>
      <c r="V71" s="37"/>
      <c r="W71" s="37"/>
    </row>
    <row r="72" spans="1:23" ht="24.75" customHeight="1">
      <c r="A72" s="77">
        <f>COUNTIF($C$6:$C$185,ArrivéeF!C72)+COUNTIF(ArrivéeG!$C$6:C$185,ArrivéeF!C72)</f>
        <v>0</v>
      </c>
      <c r="B72" s="79">
        <v>67</v>
      </c>
      <c r="C72" s="80"/>
      <c r="D72" s="28">
        <f t="shared" si="11"/>
      </c>
      <c r="E72" s="76">
        <f t="shared" si="12"/>
        <v>0</v>
      </c>
      <c r="F72" s="13">
        <v>307</v>
      </c>
      <c r="G72" s="12" t="e">
        <f t="shared" si="13"/>
        <v>#N/A</v>
      </c>
      <c r="K72" s="32">
        <f t="shared" si="10"/>
        <v>0</v>
      </c>
      <c r="L72" s="36">
        <f t="shared" si="14"/>
        <v>0</v>
      </c>
      <c r="M72" s="36">
        <f t="shared" si="15"/>
        <v>0</v>
      </c>
      <c r="N72" s="36">
        <f t="shared" si="16"/>
        <v>0</v>
      </c>
      <c r="O72" s="36">
        <f t="shared" si="17"/>
        <v>0</v>
      </c>
      <c r="P72" s="36">
        <f t="shared" si="18"/>
        <v>0</v>
      </c>
      <c r="Q72" s="36">
        <f t="shared" si="19"/>
        <v>0</v>
      </c>
      <c r="R72" s="37"/>
      <c r="S72" s="37"/>
      <c r="T72" s="37"/>
      <c r="U72" s="37"/>
      <c r="V72" s="37"/>
      <c r="W72" s="37"/>
    </row>
    <row r="73" spans="1:23" ht="24.75" customHeight="1">
      <c r="A73" s="77">
        <f>COUNTIF($C$6:$C$185,ArrivéeF!C73)+COUNTIF(ArrivéeG!$C$6:C$185,ArrivéeF!C73)</f>
        <v>0</v>
      </c>
      <c r="B73" s="79">
        <v>68</v>
      </c>
      <c r="C73" s="80"/>
      <c r="D73" s="28">
        <f t="shared" si="11"/>
      </c>
      <c r="E73" s="76">
        <f t="shared" si="12"/>
        <v>0</v>
      </c>
      <c r="F73" s="13">
        <v>308</v>
      </c>
      <c r="G73" s="12" t="e">
        <f t="shared" si="13"/>
        <v>#N/A</v>
      </c>
      <c r="K73" s="32">
        <f t="shared" si="10"/>
        <v>0</v>
      </c>
      <c r="L73" s="36">
        <f t="shared" si="14"/>
        <v>0</v>
      </c>
      <c r="M73" s="36">
        <f t="shared" si="15"/>
        <v>0</v>
      </c>
      <c r="N73" s="36">
        <f t="shared" si="16"/>
        <v>0</v>
      </c>
      <c r="O73" s="36">
        <f t="shared" si="17"/>
        <v>0</v>
      </c>
      <c r="P73" s="36">
        <f t="shared" si="18"/>
        <v>0</v>
      </c>
      <c r="Q73" s="36">
        <f t="shared" si="19"/>
        <v>0</v>
      </c>
      <c r="R73" s="37"/>
      <c r="S73" s="37"/>
      <c r="T73" s="37"/>
      <c r="U73" s="37"/>
      <c r="V73" s="37"/>
      <c r="W73" s="37"/>
    </row>
    <row r="74" spans="1:23" ht="24.75" customHeight="1">
      <c r="A74" s="77">
        <f>COUNTIF($C$6:$C$185,ArrivéeF!C74)+COUNTIF(ArrivéeG!$C$6:C$185,ArrivéeF!C74)</f>
        <v>0</v>
      </c>
      <c r="B74" s="79">
        <v>69</v>
      </c>
      <c r="C74" s="80"/>
      <c r="D74" s="28">
        <f t="shared" si="11"/>
      </c>
      <c r="E74" s="76">
        <f t="shared" si="12"/>
        <v>0</v>
      </c>
      <c r="F74" s="13">
        <v>309</v>
      </c>
      <c r="G74" s="12" t="e">
        <f t="shared" si="13"/>
        <v>#N/A</v>
      </c>
      <c r="K74" s="32">
        <f aca="true" t="shared" si="20" ref="K74:K137">IF(ISNUMBER(G74)=TRUE,1,0)</f>
        <v>0</v>
      </c>
      <c r="L74" s="36">
        <f t="shared" si="14"/>
        <v>0</v>
      </c>
      <c r="M74" s="36">
        <f t="shared" si="15"/>
        <v>0</v>
      </c>
      <c r="N74" s="36">
        <f t="shared" si="16"/>
        <v>0</v>
      </c>
      <c r="O74" s="36">
        <f t="shared" si="17"/>
        <v>0</v>
      </c>
      <c r="P74" s="36">
        <f t="shared" si="18"/>
        <v>0</v>
      </c>
      <c r="Q74" s="36">
        <f t="shared" si="19"/>
        <v>0</v>
      </c>
      <c r="R74" s="37"/>
      <c r="S74" s="37"/>
      <c r="T74" s="37"/>
      <c r="U74" s="37"/>
      <c r="V74" s="37"/>
      <c r="W74" s="37"/>
    </row>
    <row r="75" spans="1:23" ht="24.75" customHeight="1">
      <c r="A75" s="77">
        <f>COUNTIF($C$6:$C$185,ArrivéeF!C75)+COUNTIF(ArrivéeG!$C$6:C$185,ArrivéeF!C75)</f>
        <v>0</v>
      </c>
      <c r="B75" s="79">
        <v>70</v>
      </c>
      <c r="C75" s="80"/>
      <c r="D75" s="28">
        <f t="shared" si="11"/>
      </c>
      <c r="E75" s="76">
        <f t="shared" si="12"/>
        <v>0</v>
      </c>
      <c r="F75" s="13">
        <v>310</v>
      </c>
      <c r="G75" s="12" t="e">
        <f t="shared" si="13"/>
        <v>#N/A</v>
      </c>
      <c r="K75" s="32">
        <f t="shared" si="20"/>
        <v>0</v>
      </c>
      <c r="L75" s="36">
        <f t="shared" si="14"/>
        <v>0</v>
      </c>
      <c r="M75" s="36">
        <f t="shared" si="15"/>
        <v>0</v>
      </c>
      <c r="N75" s="36">
        <f t="shared" si="16"/>
        <v>0</v>
      </c>
      <c r="O75" s="36">
        <f t="shared" si="17"/>
        <v>0</v>
      </c>
      <c r="P75" s="36">
        <f t="shared" si="18"/>
        <v>0</v>
      </c>
      <c r="Q75" s="36">
        <f t="shared" si="19"/>
        <v>0</v>
      </c>
      <c r="R75" s="37"/>
      <c r="S75" s="37"/>
      <c r="T75" s="37"/>
      <c r="U75" s="37"/>
      <c r="V75" s="37"/>
      <c r="W75" s="37"/>
    </row>
    <row r="76" spans="1:23" ht="24.75" customHeight="1">
      <c r="A76" s="77">
        <f>COUNTIF($C$6:$C$185,ArrivéeF!C76)+COUNTIF(ArrivéeG!$C$6:C$185,ArrivéeF!C76)</f>
        <v>0</v>
      </c>
      <c r="B76" s="79">
        <v>71</v>
      </c>
      <c r="C76" s="80"/>
      <c r="D76" s="28">
        <f t="shared" si="11"/>
      </c>
      <c r="E76" s="76">
        <f t="shared" si="12"/>
        <v>0</v>
      </c>
      <c r="F76" s="13">
        <v>311</v>
      </c>
      <c r="G76" s="12" t="e">
        <f t="shared" si="13"/>
        <v>#N/A</v>
      </c>
      <c r="K76" s="32">
        <f t="shared" si="20"/>
        <v>0</v>
      </c>
      <c r="L76" s="36">
        <f t="shared" si="14"/>
        <v>0</v>
      </c>
      <c r="M76" s="36">
        <f t="shared" si="15"/>
        <v>0</v>
      </c>
      <c r="N76" s="36">
        <f t="shared" si="16"/>
        <v>0</v>
      </c>
      <c r="O76" s="36">
        <f t="shared" si="17"/>
        <v>0</v>
      </c>
      <c r="P76" s="36">
        <f t="shared" si="18"/>
        <v>0</v>
      </c>
      <c r="Q76" s="36">
        <f t="shared" si="19"/>
        <v>0</v>
      </c>
      <c r="R76" s="37"/>
      <c r="S76" s="37"/>
      <c r="T76" s="37"/>
      <c r="U76" s="37"/>
      <c r="V76" s="37"/>
      <c r="W76" s="37"/>
    </row>
    <row r="77" spans="1:23" ht="24.75" customHeight="1">
      <c r="A77" s="77">
        <f>COUNTIF($C$6:$C$185,ArrivéeF!C77)+COUNTIF(ArrivéeG!$C$6:C$185,ArrivéeF!C77)</f>
        <v>0</v>
      </c>
      <c r="B77" s="79">
        <v>72</v>
      </c>
      <c r="C77" s="80"/>
      <c r="D77" s="28">
        <f t="shared" si="11"/>
      </c>
      <c r="E77" s="76">
        <f t="shared" si="12"/>
        <v>0</v>
      </c>
      <c r="F77" s="13">
        <v>312</v>
      </c>
      <c r="G77" s="12" t="e">
        <f t="shared" si="13"/>
        <v>#N/A</v>
      </c>
      <c r="K77" s="32">
        <f t="shared" si="20"/>
        <v>0</v>
      </c>
      <c r="L77" s="36">
        <f t="shared" si="14"/>
        <v>0</v>
      </c>
      <c r="M77" s="36">
        <f t="shared" si="15"/>
        <v>0</v>
      </c>
      <c r="N77" s="36">
        <f t="shared" si="16"/>
        <v>0</v>
      </c>
      <c r="O77" s="36">
        <f t="shared" si="17"/>
        <v>0</v>
      </c>
      <c r="P77" s="36">
        <f t="shared" si="18"/>
        <v>0</v>
      </c>
      <c r="Q77" s="36">
        <f t="shared" si="19"/>
        <v>0</v>
      </c>
      <c r="R77" s="37"/>
      <c r="S77" s="37"/>
      <c r="T77" s="37"/>
      <c r="U77" s="37"/>
      <c r="V77" s="37"/>
      <c r="W77" s="37"/>
    </row>
    <row r="78" spans="1:23" ht="24.75" customHeight="1">
      <c r="A78" s="77">
        <f>COUNTIF($C$6:$C$185,ArrivéeF!C78)+COUNTIF(ArrivéeG!$C$6:C$185,ArrivéeF!C78)</f>
        <v>0</v>
      </c>
      <c r="B78" s="79">
        <v>73</v>
      </c>
      <c r="C78" s="80"/>
      <c r="D78" s="28">
        <f t="shared" si="11"/>
      </c>
      <c r="E78" s="76">
        <f t="shared" si="12"/>
        <v>0</v>
      </c>
      <c r="F78" s="13">
        <v>313</v>
      </c>
      <c r="G78" s="12" t="e">
        <f t="shared" si="13"/>
        <v>#N/A</v>
      </c>
      <c r="K78" s="32">
        <f t="shared" si="20"/>
        <v>0</v>
      </c>
      <c r="L78" s="36">
        <f t="shared" si="14"/>
        <v>0</v>
      </c>
      <c r="M78" s="36">
        <f t="shared" si="15"/>
        <v>0</v>
      </c>
      <c r="N78" s="36">
        <f t="shared" si="16"/>
        <v>0</v>
      </c>
      <c r="O78" s="36">
        <f t="shared" si="17"/>
        <v>0</v>
      </c>
      <c r="P78" s="36">
        <f t="shared" si="18"/>
        <v>0</v>
      </c>
      <c r="Q78" s="36">
        <f t="shared" si="19"/>
        <v>0</v>
      </c>
      <c r="R78" s="37"/>
      <c r="S78" s="37"/>
      <c r="T78" s="37"/>
      <c r="U78" s="37"/>
      <c r="V78" s="37"/>
      <c r="W78" s="37"/>
    </row>
    <row r="79" spans="1:23" ht="24.75" customHeight="1">
      <c r="A79" s="77">
        <f>COUNTIF($C$6:$C$185,ArrivéeF!C79)+COUNTIF(ArrivéeG!$C$6:C$185,ArrivéeF!C79)</f>
        <v>0</v>
      </c>
      <c r="B79" s="79">
        <v>74</v>
      </c>
      <c r="C79" s="80"/>
      <c r="D79" s="28">
        <f t="shared" si="11"/>
      </c>
      <c r="E79" s="76">
        <f t="shared" si="12"/>
        <v>0</v>
      </c>
      <c r="F79" s="13">
        <v>314</v>
      </c>
      <c r="G79" s="12" t="e">
        <f t="shared" si="13"/>
        <v>#N/A</v>
      </c>
      <c r="K79" s="32">
        <f t="shared" si="20"/>
        <v>0</v>
      </c>
      <c r="L79" s="36">
        <f t="shared" si="14"/>
        <v>0</v>
      </c>
      <c r="M79" s="36">
        <f t="shared" si="15"/>
        <v>0</v>
      </c>
      <c r="N79" s="36">
        <f t="shared" si="16"/>
        <v>0</v>
      </c>
      <c r="O79" s="36">
        <f t="shared" si="17"/>
        <v>0</v>
      </c>
      <c r="P79" s="36">
        <f t="shared" si="18"/>
        <v>0</v>
      </c>
      <c r="Q79" s="36">
        <f t="shared" si="19"/>
        <v>0</v>
      </c>
      <c r="R79" s="37"/>
      <c r="S79" s="37"/>
      <c r="T79" s="37"/>
      <c r="U79" s="37"/>
      <c r="V79" s="37"/>
      <c r="W79" s="37"/>
    </row>
    <row r="80" spans="1:23" ht="24.75" customHeight="1">
      <c r="A80" s="77">
        <f>COUNTIF($C$6:$C$185,ArrivéeF!C80)+COUNTIF(ArrivéeG!$C$6:C$185,ArrivéeF!C80)</f>
        <v>0</v>
      </c>
      <c r="B80" s="79">
        <v>75</v>
      </c>
      <c r="C80" s="80"/>
      <c r="D80" s="28">
        <f t="shared" si="11"/>
      </c>
      <c r="E80" s="76">
        <f t="shared" si="12"/>
        <v>0</v>
      </c>
      <c r="F80" s="13">
        <v>315</v>
      </c>
      <c r="G80" s="12" t="e">
        <f t="shared" si="13"/>
        <v>#N/A</v>
      </c>
      <c r="K80" s="32">
        <f t="shared" si="20"/>
        <v>0</v>
      </c>
      <c r="L80" s="36">
        <f t="shared" si="14"/>
        <v>0</v>
      </c>
      <c r="M80" s="36">
        <f t="shared" si="15"/>
        <v>0</v>
      </c>
      <c r="N80" s="36">
        <f t="shared" si="16"/>
        <v>0</v>
      </c>
      <c r="O80" s="36">
        <f t="shared" si="17"/>
        <v>0</v>
      </c>
      <c r="P80" s="36">
        <f t="shared" si="18"/>
        <v>0</v>
      </c>
      <c r="Q80" s="36">
        <f t="shared" si="19"/>
        <v>0</v>
      </c>
      <c r="R80" s="37"/>
      <c r="S80" s="37"/>
      <c r="T80" s="37"/>
      <c r="U80" s="37"/>
      <c r="V80" s="37"/>
      <c r="W80" s="37"/>
    </row>
    <row r="81" spans="1:23" ht="24.75" customHeight="1">
      <c r="A81" s="77">
        <f>COUNTIF($C$6:$C$185,ArrivéeF!C81)+COUNTIF(ArrivéeG!$C$6:C$185,ArrivéeF!C81)</f>
        <v>0</v>
      </c>
      <c r="B81" s="79">
        <v>76</v>
      </c>
      <c r="C81" s="80"/>
      <c r="D81" s="28">
        <f t="shared" si="11"/>
      </c>
      <c r="E81" s="76">
        <f t="shared" si="12"/>
        <v>0</v>
      </c>
      <c r="F81" s="13">
        <v>316</v>
      </c>
      <c r="G81" s="12" t="e">
        <f t="shared" si="13"/>
        <v>#N/A</v>
      </c>
      <c r="K81" s="32">
        <f t="shared" si="20"/>
        <v>0</v>
      </c>
      <c r="L81" s="36">
        <f t="shared" si="14"/>
        <v>0</v>
      </c>
      <c r="M81" s="36">
        <f t="shared" si="15"/>
        <v>0</v>
      </c>
      <c r="N81" s="36">
        <f t="shared" si="16"/>
        <v>0</v>
      </c>
      <c r="O81" s="36">
        <f t="shared" si="17"/>
        <v>0</v>
      </c>
      <c r="P81" s="36">
        <f t="shared" si="18"/>
        <v>0</v>
      </c>
      <c r="Q81" s="36">
        <f t="shared" si="19"/>
        <v>0</v>
      </c>
      <c r="R81" s="37"/>
      <c r="S81" s="37"/>
      <c r="T81" s="37"/>
      <c r="U81" s="37"/>
      <c r="V81" s="37"/>
      <c r="W81" s="37"/>
    </row>
    <row r="82" spans="1:23" ht="24.75" customHeight="1">
      <c r="A82" s="77">
        <f>COUNTIF($C$6:$C$185,ArrivéeF!C82)+COUNTIF(ArrivéeG!$C$6:C$185,ArrivéeF!C82)</f>
        <v>0</v>
      </c>
      <c r="B82" s="79">
        <v>77</v>
      </c>
      <c r="C82" s="80"/>
      <c r="D82" s="28">
        <f t="shared" si="11"/>
      </c>
      <c r="E82" s="76">
        <f t="shared" si="12"/>
        <v>0</v>
      </c>
      <c r="F82" s="13">
        <v>317</v>
      </c>
      <c r="G82" s="12" t="e">
        <f t="shared" si="13"/>
        <v>#N/A</v>
      </c>
      <c r="K82" s="32">
        <f t="shared" si="20"/>
        <v>0</v>
      </c>
      <c r="L82" s="36">
        <f t="shared" si="14"/>
        <v>0</v>
      </c>
      <c r="M82" s="36">
        <f t="shared" si="15"/>
        <v>0</v>
      </c>
      <c r="N82" s="36">
        <f t="shared" si="16"/>
        <v>0</v>
      </c>
      <c r="O82" s="36">
        <f t="shared" si="17"/>
        <v>0</v>
      </c>
      <c r="P82" s="36">
        <f t="shared" si="18"/>
        <v>0</v>
      </c>
      <c r="Q82" s="36">
        <f t="shared" si="19"/>
        <v>0</v>
      </c>
      <c r="R82" s="37"/>
      <c r="S82" s="37"/>
      <c r="T82" s="37"/>
      <c r="U82" s="37"/>
      <c r="V82" s="37"/>
      <c r="W82" s="37"/>
    </row>
    <row r="83" spans="1:23" ht="24.75" customHeight="1">
      <c r="A83" s="77">
        <f>COUNTIF($C$6:$C$185,ArrivéeF!C83)+COUNTIF(ArrivéeG!$C$6:C$185,ArrivéeF!C83)</f>
        <v>0</v>
      </c>
      <c r="B83" s="79">
        <v>78</v>
      </c>
      <c r="C83" s="80"/>
      <c r="D83" s="28">
        <f t="shared" si="11"/>
      </c>
      <c r="E83" s="76">
        <f t="shared" si="12"/>
        <v>0</v>
      </c>
      <c r="F83" s="13">
        <v>318</v>
      </c>
      <c r="G83" s="12" t="e">
        <f t="shared" si="13"/>
        <v>#N/A</v>
      </c>
      <c r="K83" s="32">
        <f t="shared" si="20"/>
        <v>0</v>
      </c>
      <c r="L83" s="36">
        <f t="shared" si="14"/>
        <v>0</v>
      </c>
      <c r="M83" s="36">
        <f t="shared" si="15"/>
        <v>0</v>
      </c>
      <c r="N83" s="36">
        <f t="shared" si="16"/>
        <v>0</v>
      </c>
      <c r="O83" s="36">
        <f t="shared" si="17"/>
        <v>0</v>
      </c>
      <c r="P83" s="36">
        <f t="shared" si="18"/>
        <v>0</v>
      </c>
      <c r="Q83" s="36">
        <f t="shared" si="19"/>
        <v>0</v>
      </c>
      <c r="R83" s="37"/>
      <c r="S83" s="37"/>
      <c r="T83" s="37"/>
      <c r="U83" s="37"/>
      <c r="V83" s="37"/>
      <c r="W83" s="37"/>
    </row>
    <row r="84" spans="1:23" ht="24.75" customHeight="1">
      <c r="A84" s="77">
        <f>COUNTIF($C$6:$C$185,ArrivéeF!C84)+COUNTIF(ArrivéeG!$C$6:C$185,ArrivéeF!C84)</f>
        <v>0</v>
      </c>
      <c r="B84" s="79">
        <v>79</v>
      </c>
      <c r="C84" s="80"/>
      <c r="D84" s="28">
        <f t="shared" si="11"/>
      </c>
      <c r="E84" s="76">
        <f t="shared" si="12"/>
        <v>0</v>
      </c>
      <c r="F84" s="13">
        <v>319</v>
      </c>
      <c r="G84" s="12" t="e">
        <f t="shared" si="13"/>
        <v>#N/A</v>
      </c>
      <c r="K84" s="32">
        <f t="shared" si="20"/>
        <v>0</v>
      </c>
      <c r="L84" s="36">
        <f t="shared" si="14"/>
        <v>0</v>
      </c>
      <c r="M84" s="36">
        <f t="shared" si="15"/>
        <v>0</v>
      </c>
      <c r="N84" s="36">
        <f t="shared" si="16"/>
        <v>0</v>
      </c>
      <c r="O84" s="36">
        <f t="shared" si="17"/>
        <v>0</v>
      </c>
      <c r="P84" s="36">
        <f t="shared" si="18"/>
        <v>0</v>
      </c>
      <c r="Q84" s="36">
        <f t="shared" si="19"/>
        <v>0</v>
      </c>
      <c r="R84" s="37"/>
      <c r="S84" s="37"/>
      <c r="T84" s="37"/>
      <c r="U84" s="37"/>
      <c r="V84" s="37"/>
      <c r="W84" s="37"/>
    </row>
    <row r="85" spans="1:23" ht="24.75" customHeight="1">
      <c r="A85" s="77">
        <f>COUNTIF($C$6:$C$185,ArrivéeF!C85)+COUNTIF(ArrivéeG!$C$6:C$185,ArrivéeF!C85)</f>
        <v>0</v>
      </c>
      <c r="B85" s="79">
        <v>80</v>
      </c>
      <c r="C85" s="80"/>
      <c r="D85" s="28">
        <f t="shared" si="11"/>
      </c>
      <c r="E85" s="76">
        <f t="shared" si="12"/>
        <v>0</v>
      </c>
      <c r="F85" s="13">
        <v>320</v>
      </c>
      <c r="G85" s="12" t="e">
        <f t="shared" si="13"/>
        <v>#N/A</v>
      </c>
      <c r="K85" s="32">
        <f t="shared" si="20"/>
        <v>0</v>
      </c>
      <c r="L85" s="36">
        <f t="shared" si="14"/>
        <v>0</v>
      </c>
      <c r="M85" s="36">
        <f t="shared" si="15"/>
        <v>0</v>
      </c>
      <c r="N85" s="36">
        <f t="shared" si="16"/>
        <v>0</v>
      </c>
      <c r="O85" s="36">
        <f t="shared" si="17"/>
        <v>0</v>
      </c>
      <c r="P85" s="36">
        <f t="shared" si="18"/>
        <v>0</v>
      </c>
      <c r="Q85" s="36">
        <f t="shared" si="19"/>
        <v>0</v>
      </c>
      <c r="R85" s="37"/>
      <c r="S85" s="37"/>
      <c r="T85" s="37"/>
      <c r="U85" s="37"/>
      <c r="V85" s="37"/>
      <c r="W85" s="37"/>
    </row>
    <row r="86" spans="1:23" ht="24.75" customHeight="1">
      <c r="A86" s="77">
        <f>COUNTIF($C$6:$C$185,ArrivéeF!C86)+COUNTIF(ArrivéeG!$C$6:C$185,ArrivéeF!C86)</f>
        <v>0</v>
      </c>
      <c r="B86" s="79">
        <v>81</v>
      </c>
      <c r="C86" s="80"/>
      <c r="D86" s="28">
        <f t="shared" si="11"/>
      </c>
      <c r="E86" s="76">
        <f t="shared" si="12"/>
        <v>0</v>
      </c>
      <c r="F86" s="13">
        <v>321</v>
      </c>
      <c r="G86" s="12" t="e">
        <f t="shared" si="13"/>
        <v>#N/A</v>
      </c>
      <c r="K86" s="32">
        <f t="shared" si="20"/>
        <v>0</v>
      </c>
      <c r="L86" s="36">
        <f t="shared" si="14"/>
        <v>0</v>
      </c>
      <c r="M86" s="36">
        <f t="shared" si="15"/>
        <v>0</v>
      </c>
      <c r="N86" s="36">
        <f t="shared" si="16"/>
        <v>0</v>
      </c>
      <c r="O86" s="36">
        <f t="shared" si="17"/>
        <v>0</v>
      </c>
      <c r="P86" s="36">
        <f t="shared" si="18"/>
        <v>0</v>
      </c>
      <c r="Q86" s="36">
        <f t="shared" si="19"/>
        <v>0</v>
      </c>
      <c r="R86" s="37"/>
      <c r="S86" s="37"/>
      <c r="T86" s="37"/>
      <c r="U86" s="37"/>
      <c r="V86" s="37"/>
      <c r="W86" s="37"/>
    </row>
    <row r="87" spans="1:23" ht="24.75" customHeight="1">
      <c r="A87" s="77">
        <f>COUNTIF($C$6:$C$185,ArrivéeF!C87)+COUNTIF(ArrivéeG!$C$6:C$185,ArrivéeF!C87)</f>
        <v>0</v>
      </c>
      <c r="B87" s="79">
        <v>82</v>
      </c>
      <c r="C87" s="80"/>
      <c r="D87" s="28">
        <f t="shared" si="11"/>
      </c>
      <c r="E87" s="76">
        <f t="shared" si="12"/>
        <v>0</v>
      </c>
      <c r="F87" s="13">
        <v>322</v>
      </c>
      <c r="G87" s="12" t="e">
        <f t="shared" si="13"/>
        <v>#N/A</v>
      </c>
      <c r="K87" s="32">
        <f t="shared" si="20"/>
        <v>0</v>
      </c>
      <c r="L87" s="36">
        <f t="shared" si="14"/>
        <v>0</v>
      </c>
      <c r="M87" s="36">
        <f t="shared" si="15"/>
        <v>0</v>
      </c>
      <c r="N87" s="36">
        <f t="shared" si="16"/>
        <v>0</v>
      </c>
      <c r="O87" s="36">
        <f t="shared" si="17"/>
        <v>0</v>
      </c>
      <c r="P87" s="36">
        <f t="shared" si="18"/>
        <v>0</v>
      </c>
      <c r="Q87" s="36">
        <f t="shared" si="19"/>
        <v>0</v>
      </c>
      <c r="R87" s="37"/>
      <c r="S87" s="37"/>
      <c r="T87" s="37"/>
      <c r="U87" s="37"/>
      <c r="V87" s="37"/>
      <c r="W87" s="37"/>
    </row>
    <row r="88" spans="1:23" ht="24.75" customHeight="1">
      <c r="A88" s="77">
        <f>COUNTIF($C$6:$C$185,ArrivéeF!C88)+COUNTIF(ArrivéeG!$C$6:C$185,ArrivéeF!C88)</f>
        <v>0</v>
      </c>
      <c r="B88" s="79">
        <v>83</v>
      </c>
      <c r="C88" s="80"/>
      <c r="D88" s="28">
        <f t="shared" si="11"/>
      </c>
      <c r="E88" s="76">
        <f t="shared" si="12"/>
        <v>0</v>
      </c>
      <c r="F88" s="13">
        <v>323</v>
      </c>
      <c r="G88" s="12" t="e">
        <f t="shared" si="13"/>
        <v>#N/A</v>
      </c>
      <c r="K88" s="32">
        <f t="shared" si="20"/>
        <v>0</v>
      </c>
      <c r="L88" s="36">
        <f t="shared" si="14"/>
        <v>0</v>
      </c>
      <c r="M88" s="36">
        <f t="shared" si="15"/>
        <v>0</v>
      </c>
      <c r="N88" s="36">
        <f t="shared" si="16"/>
        <v>0</v>
      </c>
      <c r="O88" s="36">
        <f t="shared" si="17"/>
        <v>0</v>
      </c>
      <c r="P88" s="36">
        <f t="shared" si="18"/>
        <v>0</v>
      </c>
      <c r="Q88" s="36">
        <f t="shared" si="19"/>
        <v>0</v>
      </c>
      <c r="R88" s="37"/>
      <c r="S88" s="37"/>
      <c r="T88" s="37"/>
      <c r="U88" s="37"/>
      <c r="V88" s="37"/>
      <c r="W88" s="37"/>
    </row>
    <row r="89" spans="1:23" ht="24.75" customHeight="1">
      <c r="A89" s="77">
        <f>COUNTIF($C$6:$C$185,ArrivéeF!C89)+COUNTIF(ArrivéeG!$C$6:C$185,ArrivéeF!C89)</f>
        <v>0</v>
      </c>
      <c r="B89" s="79">
        <v>84</v>
      </c>
      <c r="C89" s="80"/>
      <c r="D89" s="28">
        <f t="shared" si="11"/>
      </c>
      <c r="E89" s="76">
        <f t="shared" si="12"/>
        <v>0</v>
      </c>
      <c r="F89" s="13">
        <v>324</v>
      </c>
      <c r="G89" s="12" t="e">
        <f t="shared" si="13"/>
        <v>#N/A</v>
      </c>
      <c r="K89" s="32">
        <f t="shared" si="20"/>
        <v>0</v>
      </c>
      <c r="L89" s="36">
        <f t="shared" si="14"/>
        <v>0</v>
      </c>
      <c r="M89" s="36">
        <f t="shared" si="15"/>
        <v>0</v>
      </c>
      <c r="N89" s="36">
        <f t="shared" si="16"/>
        <v>0</v>
      </c>
      <c r="O89" s="36">
        <f t="shared" si="17"/>
        <v>0</v>
      </c>
      <c r="P89" s="36">
        <f t="shared" si="18"/>
        <v>0</v>
      </c>
      <c r="Q89" s="36">
        <f t="shared" si="19"/>
        <v>0</v>
      </c>
      <c r="R89" s="37"/>
      <c r="S89" s="37"/>
      <c r="T89" s="37"/>
      <c r="U89" s="37"/>
      <c r="V89" s="37"/>
      <c r="W89" s="37"/>
    </row>
    <row r="90" spans="1:23" ht="24.75" customHeight="1">
      <c r="A90" s="77">
        <f>COUNTIF($C$6:$C$185,ArrivéeF!C90)+COUNTIF(ArrivéeG!$C$6:C$185,ArrivéeF!C90)</f>
        <v>0</v>
      </c>
      <c r="B90" s="79">
        <v>85</v>
      </c>
      <c r="C90" s="80"/>
      <c r="D90" s="28">
        <f t="shared" si="11"/>
      </c>
      <c r="E90" s="76">
        <f t="shared" si="12"/>
        <v>0</v>
      </c>
      <c r="F90" s="13">
        <v>325</v>
      </c>
      <c r="G90" s="12" t="e">
        <f t="shared" si="13"/>
        <v>#N/A</v>
      </c>
      <c r="K90" s="32">
        <f t="shared" si="20"/>
        <v>0</v>
      </c>
      <c r="L90" s="36">
        <f t="shared" si="14"/>
        <v>0</v>
      </c>
      <c r="M90" s="36">
        <f t="shared" si="15"/>
        <v>0</v>
      </c>
      <c r="N90" s="36">
        <f t="shared" si="16"/>
        <v>0</v>
      </c>
      <c r="O90" s="36">
        <f t="shared" si="17"/>
        <v>0</v>
      </c>
      <c r="P90" s="36">
        <f t="shared" si="18"/>
        <v>0</v>
      </c>
      <c r="Q90" s="36">
        <f t="shared" si="19"/>
        <v>0</v>
      </c>
      <c r="R90" s="37"/>
      <c r="S90" s="37"/>
      <c r="T90" s="37"/>
      <c r="U90" s="37"/>
      <c r="V90" s="37"/>
      <c r="W90" s="37"/>
    </row>
    <row r="91" spans="1:23" ht="24.75" customHeight="1">
      <c r="A91" s="77">
        <f>COUNTIF($C$6:$C$185,ArrivéeF!C91)+COUNTIF(ArrivéeG!$C$6:C$185,ArrivéeF!C91)</f>
        <v>0</v>
      </c>
      <c r="B91" s="79">
        <v>86</v>
      </c>
      <c r="C91" s="80"/>
      <c r="D91" s="28">
        <f t="shared" si="11"/>
      </c>
      <c r="E91" s="76">
        <f t="shared" si="12"/>
        <v>0</v>
      </c>
      <c r="F91" s="13">
        <v>326</v>
      </c>
      <c r="G91" s="12" t="e">
        <f t="shared" si="13"/>
        <v>#N/A</v>
      </c>
      <c r="K91" s="32">
        <f t="shared" si="20"/>
        <v>0</v>
      </c>
      <c r="L91" s="36">
        <f t="shared" si="14"/>
        <v>0</v>
      </c>
      <c r="M91" s="36">
        <f t="shared" si="15"/>
        <v>0</v>
      </c>
      <c r="N91" s="36">
        <f t="shared" si="16"/>
        <v>0</v>
      </c>
      <c r="O91" s="36">
        <f t="shared" si="17"/>
        <v>0</v>
      </c>
      <c r="P91" s="36">
        <f t="shared" si="18"/>
        <v>0</v>
      </c>
      <c r="Q91" s="36">
        <f t="shared" si="19"/>
        <v>0</v>
      </c>
      <c r="R91" s="37"/>
      <c r="S91" s="37"/>
      <c r="T91" s="37"/>
      <c r="U91" s="37"/>
      <c r="V91" s="37"/>
      <c r="W91" s="37"/>
    </row>
    <row r="92" spans="1:23" ht="24.75" customHeight="1">
      <c r="A92" s="77">
        <f>COUNTIF($C$6:$C$185,ArrivéeF!C92)+COUNTIF(ArrivéeG!$C$6:C$185,ArrivéeF!C92)</f>
        <v>0</v>
      </c>
      <c r="B92" s="79">
        <v>87</v>
      </c>
      <c r="C92" s="80"/>
      <c r="D92" s="28">
        <f t="shared" si="11"/>
      </c>
      <c r="E92" s="76">
        <f t="shared" si="12"/>
        <v>0</v>
      </c>
      <c r="F92" s="13">
        <v>327</v>
      </c>
      <c r="G92" s="12" t="e">
        <f t="shared" si="13"/>
        <v>#N/A</v>
      </c>
      <c r="K92" s="32">
        <f t="shared" si="20"/>
        <v>0</v>
      </c>
      <c r="L92" s="36">
        <f t="shared" si="14"/>
        <v>0</v>
      </c>
      <c r="M92" s="36">
        <f t="shared" si="15"/>
        <v>0</v>
      </c>
      <c r="N92" s="36">
        <f t="shared" si="16"/>
        <v>0</v>
      </c>
      <c r="O92" s="36">
        <f t="shared" si="17"/>
        <v>0</v>
      </c>
      <c r="P92" s="36">
        <f t="shared" si="18"/>
        <v>0</v>
      </c>
      <c r="Q92" s="36">
        <f t="shared" si="19"/>
        <v>0</v>
      </c>
      <c r="R92" s="37"/>
      <c r="S92" s="37"/>
      <c r="T92" s="37"/>
      <c r="U92" s="37"/>
      <c r="V92" s="37"/>
      <c r="W92" s="37"/>
    </row>
    <row r="93" spans="1:23" ht="24.75" customHeight="1">
      <c r="A93" s="77">
        <f>COUNTIF($C$6:$C$185,ArrivéeF!C93)+COUNTIF(ArrivéeG!$C$6:C$185,ArrivéeF!C93)</f>
        <v>0</v>
      </c>
      <c r="B93" s="79">
        <v>88</v>
      </c>
      <c r="C93" s="80"/>
      <c r="D93" s="28">
        <f t="shared" si="11"/>
      </c>
      <c r="E93" s="76">
        <f t="shared" si="12"/>
        <v>0</v>
      </c>
      <c r="F93" s="13">
        <v>328</v>
      </c>
      <c r="G93" s="12" t="e">
        <f t="shared" si="13"/>
        <v>#N/A</v>
      </c>
      <c r="K93" s="32">
        <f t="shared" si="20"/>
        <v>0</v>
      </c>
      <c r="L93" s="36">
        <f t="shared" si="14"/>
        <v>0</v>
      </c>
      <c r="M93" s="36">
        <f t="shared" si="15"/>
        <v>0</v>
      </c>
      <c r="N93" s="36">
        <f t="shared" si="16"/>
        <v>0</v>
      </c>
      <c r="O93" s="36">
        <f t="shared" si="17"/>
        <v>0</v>
      </c>
      <c r="P93" s="36">
        <f t="shared" si="18"/>
        <v>0</v>
      </c>
      <c r="Q93" s="36">
        <f t="shared" si="19"/>
        <v>0</v>
      </c>
      <c r="R93" s="37"/>
      <c r="S93" s="37"/>
      <c r="T93" s="37"/>
      <c r="U93" s="37"/>
      <c r="V93" s="37"/>
      <c r="W93" s="37"/>
    </row>
    <row r="94" spans="1:23" ht="24.75" customHeight="1">
      <c r="A94" s="77">
        <f>COUNTIF($C$6:$C$185,ArrivéeF!C94)+COUNTIF(ArrivéeG!$C$6:C$185,ArrivéeF!C94)</f>
        <v>0</v>
      </c>
      <c r="B94" s="79">
        <v>89</v>
      </c>
      <c r="C94" s="80"/>
      <c r="D94" s="28">
        <f t="shared" si="11"/>
      </c>
      <c r="E94" s="76">
        <f t="shared" si="12"/>
        <v>0</v>
      </c>
      <c r="F94" s="13">
        <v>329</v>
      </c>
      <c r="G94" s="12" t="e">
        <f t="shared" si="13"/>
        <v>#N/A</v>
      </c>
      <c r="K94" s="32">
        <f t="shared" si="20"/>
        <v>0</v>
      </c>
      <c r="L94" s="36">
        <f t="shared" si="14"/>
        <v>0</v>
      </c>
      <c r="M94" s="36">
        <f t="shared" si="15"/>
        <v>0</v>
      </c>
      <c r="N94" s="36">
        <f t="shared" si="16"/>
        <v>0</v>
      </c>
      <c r="O94" s="36">
        <f t="shared" si="17"/>
        <v>0</v>
      </c>
      <c r="P94" s="36">
        <f t="shared" si="18"/>
        <v>0</v>
      </c>
      <c r="Q94" s="36">
        <f t="shared" si="19"/>
        <v>0</v>
      </c>
      <c r="R94" s="37"/>
      <c r="S94" s="37"/>
      <c r="T94" s="37"/>
      <c r="U94" s="37"/>
      <c r="V94" s="37"/>
      <c r="W94" s="37"/>
    </row>
    <row r="95" spans="1:23" ht="24.75" customHeight="1">
      <c r="A95" s="77">
        <f>COUNTIF($C$6:$C$185,ArrivéeF!C95)+COUNTIF(ArrivéeG!$C$6:C$185,ArrivéeF!C95)</f>
        <v>0</v>
      </c>
      <c r="B95" s="79">
        <v>90</v>
      </c>
      <c r="C95" s="80"/>
      <c r="D95" s="28">
        <f t="shared" si="11"/>
      </c>
      <c r="E95" s="76">
        <f t="shared" si="12"/>
        <v>0</v>
      </c>
      <c r="F95" s="13">
        <v>330</v>
      </c>
      <c r="G95" s="12" t="e">
        <f t="shared" si="13"/>
        <v>#N/A</v>
      </c>
      <c r="K95" s="32">
        <f t="shared" si="20"/>
        <v>0</v>
      </c>
      <c r="L95" s="36">
        <f t="shared" si="14"/>
        <v>0</v>
      </c>
      <c r="M95" s="36">
        <f t="shared" si="15"/>
        <v>0</v>
      </c>
      <c r="N95" s="36">
        <f t="shared" si="16"/>
        <v>0</v>
      </c>
      <c r="O95" s="36">
        <f t="shared" si="17"/>
        <v>0</v>
      </c>
      <c r="P95" s="36">
        <f t="shared" si="18"/>
        <v>0</v>
      </c>
      <c r="Q95" s="36">
        <f t="shared" si="19"/>
        <v>0</v>
      </c>
      <c r="R95" s="37"/>
      <c r="S95" s="37"/>
      <c r="T95" s="37"/>
      <c r="U95" s="37"/>
      <c r="V95" s="37"/>
      <c r="W95" s="37"/>
    </row>
    <row r="96" spans="1:23" ht="24.75" customHeight="1">
      <c r="A96" s="77">
        <f>COUNTIF($C$6:$C$185,ArrivéeF!C96)+COUNTIF(ArrivéeG!$C$6:C$185,ArrivéeF!C96)</f>
        <v>0</v>
      </c>
      <c r="B96" s="79">
        <v>91</v>
      </c>
      <c r="C96" s="80"/>
      <c r="D96" s="28">
        <f t="shared" si="11"/>
      </c>
      <c r="E96" s="76">
        <f t="shared" si="12"/>
        <v>0</v>
      </c>
      <c r="F96" s="13">
        <v>401</v>
      </c>
      <c r="G96" s="12" t="e">
        <f t="shared" si="13"/>
        <v>#N/A</v>
      </c>
      <c r="K96" s="32">
        <f t="shared" si="20"/>
        <v>0</v>
      </c>
      <c r="L96" s="36">
        <f t="shared" si="14"/>
        <v>0</v>
      </c>
      <c r="M96" s="36">
        <f t="shared" si="15"/>
        <v>0</v>
      </c>
      <c r="N96" s="36">
        <f t="shared" si="16"/>
        <v>0</v>
      </c>
      <c r="O96" s="36">
        <f t="shared" si="17"/>
        <v>0</v>
      </c>
      <c r="P96" s="36">
        <f t="shared" si="18"/>
        <v>0</v>
      </c>
      <c r="Q96" s="36">
        <f t="shared" si="19"/>
        <v>0</v>
      </c>
      <c r="R96" s="37"/>
      <c r="S96" s="37"/>
      <c r="T96" s="37"/>
      <c r="U96" s="37"/>
      <c r="V96" s="37"/>
      <c r="W96" s="37"/>
    </row>
    <row r="97" spans="1:23" ht="24.75" customHeight="1">
      <c r="A97" s="77">
        <f>COUNTIF($C$6:$C$185,ArrivéeF!C97)+COUNTIF(ArrivéeG!$C$6:C$185,ArrivéeF!C97)</f>
        <v>0</v>
      </c>
      <c r="B97" s="79">
        <v>92</v>
      </c>
      <c r="C97" s="80"/>
      <c r="D97" s="28">
        <f t="shared" si="11"/>
      </c>
      <c r="E97" s="76">
        <f t="shared" si="12"/>
        <v>0</v>
      </c>
      <c r="F97" s="13">
        <v>402</v>
      </c>
      <c r="G97" s="12" t="e">
        <f t="shared" si="13"/>
        <v>#N/A</v>
      </c>
      <c r="K97" s="32">
        <f t="shared" si="20"/>
        <v>0</v>
      </c>
      <c r="L97" s="36">
        <f t="shared" si="14"/>
        <v>0</v>
      </c>
      <c r="M97" s="36">
        <f t="shared" si="15"/>
        <v>0</v>
      </c>
      <c r="N97" s="36">
        <f t="shared" si="16"/>
        <v>0</v>
      </c>
      <c r="O97" s="36">
        <f t="shared" si="17"/>
        <v>0</v>
      </c>
      <c r="P97" s="36">
        <f t="shared" si="18"/>
        <v>0</v>
      </c>
      <c r="Q97" s="36">
        <f t="shared" si="19"/>
        <v>0</v>
      </c>
      <c r="R97" s="37"/>
      <c r="S97" s="37"/>
      <c r="T97" s="37"/>
      <c r="U97" s="37"/>
      <c r="V97" s="37"/>
      <c r="W97" s="37"/>
    </row>
    <row r="98" spans="1:23" ht="24.75" customHeight="1">
      <c r="A98" s="77">
        <f>COUNTIF($C$6:$C$185,ArrivéeF!C98)+COUNTIF(ArrivéeG!$C$6:C$185,ArrivéeF!C98)</f>
        <v>0</v>
      </c>
      <c r="B98" s="79">
        <v>93</v>
      </c>
      <c r="C98" s="80"/>
      <c r="D98" s="28">
        <f t="shared" si="11"/>
      </c>
      <c r="E98" s="76">
        <f t="shared" si="12"/>
        <v>0</v>
      </c>
      <c r="F98" s="13">
        <v>403</v>
      </c>
      <c r="G98" s="12" t="e">
        <f t="shared" si="13"/>
        <v>#N/A</v>
      </c>
      <c r="K98" s="32">
        <f t="shared" si="20"/>
        <v>0</v>
      </c>
      <c r="L98" s="36">
        <f t="shared" si="14"/>
        <v>0</v>
      </c>
      <c r="M98" s="36">
        <f t="shared" si="15"/>
        <v>0</v>
      </c>
      <c r="N98" s="36">
        <f t="shared" si="16"/>
        <v>0</v>
      </c>
      <c r="O98" s="36">
        <f t="shared" si="17"/>
        <v>0</v>
      </c>
      <c r="P98" s="36">
        <f t="shared" si="18"/>
        <v>0</v>
      </c>
      <c r="Q98" s="36">
        <f t="shared" si="19"/>
        <v>0</v>
      </c>
      <c r="R98" s="37"/>
      <c r="S98" s="37"/>
      <c r="T98" s="37"/>
      <c r="U98" s="37"/>
      <c r="V98" s="37"/>
      <c r="W98" s="37"/>
    </row>
    <row r="99" spans="1:23" ht="24.75" customHeight="1">
      <c r="A99" s="77">
        <f>COUNTIF($C$6:$C$185,ArrivéeF!C99)+COUNTIF(ArrivéeG!$C$6:C$185,ArrivéeF!C99)</f>
        <v>0</v>
      </c>
      <c r="B99" s="79">
        <v>94</v>
      </c>
      <c r="C99" s="80"/>
      <c r="D99" s="28">
        <f t="shared" si="11"/>
      </c>
      <c r="E99" s="76">
        <f t="shared" si="12"/>
        <v>0</v>
      </c>
      <c r="F99" s="13">
        <v>404</v>
      </c>
      <c r="G99" s="12" t="e">
        <f t="shared" si="13"/>
        <v>#N/A</v>
      </c>
      <c r="K99" s="32">
        <f t="shared" si="20"/>
        <v>0</v>
      </c>
      <c r="L99" s="36">
        <f t="shared" si="14"/>
        <v>0</v>
      </c>
      <c r="M99" s="36">
        <f t="shared" si="15"/>
        <v>0</v>
      </c>
      <c r="N99" s="36">
        <f t="shared" si="16"/>
        <v>0</v>
      </c>
      <c r="O99" s="36">
        <f t="shared" si="17"/>
        <v>0</v>
      </c>
      <c r="P99" s="36">
        <f t="shared" si="18"/>
        <v>0</v>
      </c>
      <c r="Q99" s="36">
        <f t="shared" si="19"/>
        <v>0</v>
      </c>
      <c r="R99" s="37"/>
      <c r="S99" s="37"/>
      <c r="T99" s="37"/>
      <c r="U99" s="37"/>
      <c r="V99" s="37"/>
      <c r="W99" s="37"/>
    </row>
    <row r="100" spans="1:23" ht="24.75" customHeight="1">
      <c r="A100" s="77">
        <f>COUNTIF($C$6:$C$185,ArrivéeF!C100)+COUNTIF(ArrivéeG!$C$6:C$185,ArrivéeF!C100)</f>
        <v>0</v>
      </c>
      <c r="B100" s="79">
        <v>95</v>
      </c>
      <c r="C100" s="80"/>
      <c r="D100" s="28">
        <f t="shared" si="11"/>
      </c>
      <c r="E100" s="76">
        <f t="shared" si="12"/>
        <v>0</v>
      </c>
      <c r="F100" s="13">
        <v>405</v>
      </c>
      <c r="G100" s="12" t="e">
        <f t="shared" si="13"/>
        <v>#N/A</v>
      </c>
      <c r="K100" s="32">
        <f t="shared" si="20"/>
        <v>0</v>
      </c>
      <c r="L100" s="36">
        <f t="shared" si="14"/>
        <v>0</v>
      </c>
      <c r="M100" s="36">
        <f t="shared" si="15"/>
        <v>0</v>
      </c>
      <c r="N100" s="36">
        <f t="shared" si="16"/>
        <v>0</v>
      </c>
      <c r="O100" s="36">
        <f t="shared" si="17"/>
        <v>0</v>
      </c>
      <c r="P100" s="36">
        <f t="shared" si="18"/>
        <v>0</v>
      </c>
      <c r="Q100" s="36">
        <f t="shared" si="19"/>
        <v>0</v>
      </c>
      <c r="R100" s="37"/>
      <c r="S100" s="37"/>
      <c r="T100" s="37"/>
      <c r="U100" s="37"/>
      <c r="V100" s="37"/>
      <c r="W100" s="37"/>
    </row>
    <row r="101" spans="1:23" ht="24.75" customHeight="1">
      <c r="A101" s="77">
        <f>COUNTIF($C$6:$C$185,ArrivéeF!C101)+COUNTIF(ArrivéeG!$C$6:C$185,ArrivéeF!C101)</f>
        <v>0</v>
      </c>
      <c r="B101" s="79">
        <v>96</v>
      </c>
      <c r="C101" s="80"/>
      <c r="D101" s="28">
        <f t="shared" si="11"/>
      </c>
      <c r="E101" s="76">
        <f t="shared" si="12"/>
        <v>0</v>
      </c>
      <c r="F101" s="13">
        <v>406</v>
      </c>
      <c r="G101" s="12" t="e">
        <f t="shared" si="13"/>
        <v>#N/A</v>
      </c>
      <c r="K101" s="32">
        <f t="shared" si="20"/>
        <v>0</v>
      </c>
      <c r="L101" s="36">
        <f t="shared" si="14"/>
        <v>0</v>
      </c>
      <c r="M101" s="36">
        <f t="shared" si="15"/>
        <v>0</v>
      </c>
      <c r="N101" s="36">
        <f t="shared" si="16"/>
        <v>0</v>
      </c>
      <c r="O101" s="36">
        <f t="shared" si="17"/>
        <v>0</v>
      </c>
      <c r="P101" s="36">
        <f t="shared" si="18"/>
        <v>0</v>
      </c>
      <c r="Q101" s="36">
        <f t="shared" si="19"/>
        <v>0</v>
      </c>
      <c r="R101" s="37"/>
      <c r="S101" s="37"/>
      <c r="T101" s="37"/>
      <c r="U101" s="37"/>
      <c r="V101" s="37"/>
      <c r="W101" s="37"/>
    </row>
    <row r="102" spans="1:23" ht="24.75" customHeight="1">
      <c r="A102" s="77">
        <f>COUNTIF($C$6:$C$185,ArrivéeF!C102)+COUNTIF(ArrivéeG!$C$6:C$185,ArrivéeF!C102)</f>
        <v>0</v>
      </c>
      <c r="B102" s="79">
        <v>97</v>
      </c>
      <c r="C102" s="80"/>
      <c r="D102" s="28">
        <f t="shared" si="11"/>
      </c>
      <c r="E102" s="76">
        <f t="shared" si="12"/>
        <v>0</v>
      </c>
      <c r="F102" s="13">
        <v>407</v>
      </c>
      <c r="G102" s="12" t="e">
        <f t="shared" si="13"/>
        <v>#N/A</v>
      </c>
      <c r="K102" s="32">
        <f t="shared" si="20"/>
        <v>0</v>
      </c>
      <c r="L102" s="36">
        <f t="shared" si="14"/>
        <v>0</v>
      </c>
      <c r="M102" s="36">
        <f t="shared" si="15"/>
        <v>0</v>
      </c>
      <c r="N102" s="36">
        <f t="shared" si="16"/>
        <v>0</v>
      </c>
      <c r="O102" s="36">
        <f t="shared" si="17"/>
        <v>0</v>
      </c>
      <c r="P102" s="36">
        <f t="shared" si="18"/>
        <v>0</v>
      </c>
      <c r="Q102" s="36">
        <f t="shared" si="19"/>
        <v>0</v>
      </c>
      <c r="R102" s="37"/>
      <c r="S102" s="37"/>
      <c r="T102" s="37"/>
      <c r="U102" s="37"/>
      <c r="V102" s="37"/>
      <c r="W102" s="37"/>
    </row>
    <row r="103" spans="1:23" ht="24.75" customHeight="1">
      <c r="A103" s="77">
        <f>COUNTIF($C$6:$C$185,ArrivéeF!C103)+COUNTIF(ArrivéeG!$C$6:C$185,ArrivéeF!C103)</f>
        <v>0</v>
      </c>
      <c r="B103" s="79">
        <v>98</v>
      </c>
      <c r="C103" s="80"/>
      <c r="D103" s="28">
        <f t="shared" si="11"/>
      </c>
      <c r="E103" s="76">
        <f t="shared" si="12"/>
        <v>0</v>
      </c>
      <c r="F103" s="13">
        <v>408</v>
      </c>
      <c r="G103" s="12" t="e">
        <f t="shared" si="13"/>
        <v>#N/A</v>
      </c>
      <c r="K103" s="32">
        <f t="shared" si="20"/>
        <v>0</v>
      </c>
      <c r="L103" s="36">
        <f t="shared" si="14"/>
        <v>0</v>
      </c>
      <c r="M103" s="36">
        <f t="shared" si="15"/>
        <v>0</v>
      </c>
      <c r="N103" s="36">
        <f t="shared" si="16"/>
        <v>0</v>
      </c>
      <c r="O103" s="36">
        <f t="shared" si="17"/>
        <v>0</v>
      </c>
      <c r="P103" s="36">
        <f t="shared" si="18"/>
        <v>0</v>
      </c>
      <c r="Q103" s="36">
        <f t="shared" si="19"/>
        <v>0</v>
      </c>
      <c r="R103" s="37"/>
      <c r="S103" s="37"/>
      <c r="T103" s="37"/>
      <c r="U103" s="37"/>
      <c r="V103" s="37"/>
      <c r="W103" s="37"/>
    </row>
    <row r="104" spans="1:23" ht="24.75" customHeight="1">
      <c r="A104" s="77">
        <f>COUNTIF($C$6:$C$185,ArrivéeF!C104)+COUNTIF(ArrivéeG!$C$6:C$185,ArrivéeF!C104)</f>
        <v>0</v>
      </c>
      <c r="B104" s="79">
        <v>99</v>
      </c>
      <c r="C104" s="80"/>
      <c r="D104" s="28">
        <f t="shared" si="11"/>
      </c>
      <c r="E104" s="76">
        <f t="shared" si="12"/>
        <v>0</v>
      </c>
      <c r="F104" s="13">
        <v>409</v>
      </c>
      <c r="G104" s="12" t="e">
        <f t="shared" si="13"/>
        <v>#N/A</v>
      </c>
      <c r="K104" s="32">
        <f t="shared" si="20"/>
        <v>0</v>
      </c>
      <c r="L104" s="36">
        <f t="shared" si="14"/>
        <v>0</v>
      </c>
      <c r="M104" s="36">
        <f t="shared" si="15"/>
        <v>0</v>
      </c>
      <c r="N104" s="36">
        <f t="shared" si="16"/>
        <v>0</v>
      </c>
      <c r="O104" s="36">
        <f t="shared" si="17"/>
        <v>0</v>
      </c>
      <c r="P104" s="36">
        <f t="shared" si="18"/>
        <v>0</v>
      </c>
      <c r="Q104" s="36">
        <f t="shared" si="19"/>
        <v>0</v>
      </c>
      <c r="R104" s="37"/>
      <c r="S104" s="37"/>
      <c r="T104" s="37"/>
      <c r="U104" s="37"/>
      <c r="V104" s="37"/>
      <c r="W104" s="37"/>
    </row>
    <row r="105" spans="1:23" ht="24.75" customHeight="1">
      <c r="A105" s="77">
        <f>COUNTIF($C$6:$C$185,ArrivéeF!C105)+COUNTIF(ArrivéeG!$C$6:C$185,ArrivéeF!C105)</f>
        <v>0</v>
      </c>
      <c r="B105" s="79">
        <v>100</v>
      </c>
      <c r="C105" s="80"/>
      <c r="D105" s="28">
        <f t="shared" si="11"/>
      </c>
      <c r="E105" s="76">
        <f t="shared" si="12"/>
        <v>0</v>
      </c>
      <c r="F105" s="13">
        <v>410</v>
      </c>
      <c r="G105" s="12" t="e">
        <f t="shared" si="13"/>
        <v>#N/A</v>
      </c>
      <c r="K105" s="32">
        <f t="shared" si="20"/>
        <v>0</v>
      </c>
      <c r="L105" s="36">
        <f t="shared" si="14"/>
        <v>0</v>
      </c>
      <c r="M105" s="36">
        <f t="shared" si="15"/>
        <v>0</v>
      </c>
      <c r="N105" s="36">
        <f t="shared" si="16"/>
        <v>0</v>
      </c>
      <c r="O105" s="36">
        <f t="shared" si="17"/>
        <v>0</v>
      </c>
      <c r="P105" s="36">
        <f t="shared" si="18"/>
        <v>0</v>
      </c>
      <c r="Q105" s="36">
        <f t="shared" si="19"/>
        <v>0</v>
      </c>
      <c r="R105" s="37"/>
      <c r="S105" s="37"/>
      <c r="T105" s="37"/>
      <c r="U105" s="37"/>
      <c r="V105" s="37"/>
      <c r="W105" s="37"/>
    </row>
    <row r="106" spans="1:23" ht="24.75" customHeight="1">
      <c r="A106" s="77">
        <f>COUNTIF($C$6:$C$185,ArrivéeF!C106)+COUNTIF(ArrivéeG!$C$6:C$185,ArrivéeF!C106)</f>
        <v>0</v>
      </c>
      <c r="B106" s="79">
        <v>101</v>
      </c>
      <c r="C106" s="80"/>
      <c r="D106" s="28">
        <f t="shared" si="11"/>
      </c>
      <c r="E106" s="76">
        <f t="shared" si="12"/>
        <v>0</v>
      </c>
      <c r="F106" s="13">
        <v>411</v>
      </c>
      <c r="G106" s="12" t="e">
        <f t="shared" si="13"/>
        <v>#N/A</v>
      </c>
      <c r="K106" s="32">
        <f t="shared" si="20"/>
        <v>0</v>
      </c>
      <c r="L106" s="36">
        <f t="shared" si="14"/>
        <v>0</v>
      </c>
      <c r="M106" s="36">
        <f t="shared" si="15"/>
        <v>0</v>
      </c>
      <c r="N106" s="36">
        <f t="shared" si="16"/>
        <v>0</v>
      </c>
      <c r="O106" s="36">
        <f t="shared" si="17"/>
        <v>0</v>
      </c>
      <c r="P106" s="36">
        <f t="shared" si="18"/>
        <v>0</v>
      </c>
      <c r="Q106" s="36">
        <f t="shared" si="19"/>
        <v>0</v>
      </c>
      <c r="R106" s="37"/>
      <c r="S106" s="37"/>
      <c r="T106" s="37"/>
      <c r="U106" s="37"/>
      <c r="V106" s="37"/>
      <c r="W106" s="37"/>
    </row>
    <row r="107" spans="1:23" ht="24.75" customHeight="1">
      <c r="A107" s="77">
        <f>COUNTIF($C$6:$C$185,ArrivéeF!C107)+COUNTIF(ArrivéeG!$C$6:C$185,ArrivéeF!C107)</f>
        <v>0</v>
      </c>
      <c r="B107" s="79">
        <v>102</v>
      </c>
      <c r="C107" s="80"/>
      <c r="D107" s="28">
        <f t="shared" si="11"/>
      </c>
      <c r="E107" s="76">
        <f t="shared" si="12"/>
        <v>0</v>
      </c>
      <c r="F107" s="13">
        <v>412</v>
      </c>
      <c r="G107" s="12" t="e">
        <f t="shared" si="13"/>
        <v>#N/A</v>
      </c>
      <c r="K107" s="32">
        <f t="shared" si="20"/>
        <v>0</v>
      </c>
      <c r="L107" s="36">
        <f t="shared" si="14"/>
        <v>0</v>
      </c>
      <c r="M107" s="36">
        <f t="shared" si="15"/>
        <v>0</v>
      </c>
      <c r="N107" s="36">
        <f t="shared" si="16"/>
        <v>0</v>
      </c>
      <c r="O107" s="36">
        <f t="shared" si="17"/>
        <v>0</v>
      </c>
      <c r="P107" s="36">
        <f t="shared" si="18"/>
        <v>0</v>
      </c>
      <c r="Q107" s="36">
        <f t="shared" si="19"/>
        <v>0</v>
      </c>
      <c r="R107" s="37"/>
      <c r="S107" s="37"/>
      <c r="T107" s="37"/>
      <c r="U107" s="37"/>
      <c r="V107" s="37"/>
      <c r="W107" s="37"/>
    </row>
    <row r="108" spans="1:23" ht="24.75" customHeight="1">
      <c r="A108" s="77">
        <f>COUNTIF($C$6:$C$185,ArrivéeF!C108)+COUNTIF(ArrivéeG!$C$6:C$185,ArrivéeF!C108)</f>
        <v>0</v>
      </c>
      <c r="B108" s="79">
        <v>103</v>
      </c>
      <c r="C108" s="80"/>
      <c r="D108" s="28">
        <f t="shared" si="11"/>
      </c>
      <c r="E108" s="76">
        <f t="shared" si="12"/>
        <v>0</v>
      </c>
      <c r="F108" s="13">
        <v>413</v>
      </c>
      <c r="G108" s="12" t="e">
        <f t="shared" si="13"/>
        <v>#N/A</v>
      </c>
      <c r="K108" s="32">
        <f t="shared" si="20"/>
        <v>0</v>
      </c>
      <c r="L108" s="36">
        <f t="shared" si="14"/>
        <v>0</v>
      </c>
      <c r="M108" s="36">
        <f t="shared" si="15"/>
        <v>0</v>
      </c>
      <c r="N108" s="36">
        <f t="shared" si="16"/>
        <v>0</v>
      </c>
      <c r="O108" s="36">
        <f t="shared" si="17"/>
        <v>0</v>
      </c>
      <c r="P108" s="36">
        <f t="shared" si="18"/>
        <v>0</v>
      </c>
      <c r="Q108" s="36">
        <f t="shared" si="19"/>
        <v>0</v>
      </c>
      <c r="R108" s="37"/>
      <c r="S108" s="37"/>
      <c r="T108" s="37"/>
      <c r="U108" s="37"/>
      <c r="V108" s="37"/>
      <c r="W108" s="37"/>
    </row>
    <row r="109" spans="1:23" ht="24.75" customHeight="1">
      <c r="A109" s="77">
        <f>COUNTIF($C$6:$C$185,ArrivéeF!C109)+COUNTIF(ArrivéeG!$C$6:C$185,ArrivéeF!C109)</f>
        <v>0</v>
      </c>
      <c r="B109" s="79">
        <v>104</v>
      </c>
      <c r="C109" s="80"/>
      <c r="D109" s="28">
        <f t="shared" si="11"/>
      </c>
      <c r="E109" s="76">
        <f t="shared" si="12"/>
        <v>0</v>
      </c>
      <c r="F109" s="13">
        <v>414</v>
      </c>
      <c r="G109" s="12" t="e">
        <f t="shared" si="13"/>
        <v>#N/A</v>
      </c>
      <c r="K109" s="32">
        <f t="shared" si="20"/>
        <v>0</v>
      </c>
      <c r="L109" s="36">
        <f t="shared" si="14"/>
        <v>0</v>
      </c>
      <c r="M109" s="36">
        <f t="shared" si="15"/>
        <v>0</v>
      </c>
      <c r="N109" s="36">
        <f t="shared" si="16"/>
        <v>0</v>
      </c>
      <c r="O109" s="36">
        <f t="shared" si="17"/>
        <v>0</v>
      </c>
      <c r="P109" s="36">
        <f t="shared" si="18"/>
        <v>0</v>
      </c>
      <c r="Q109" s="36">
        <f t="shared" si="19"/>
        <v>0</v>
      </c>
      <c r="R109" s="37"/>
      <c r="S109" s="37"/>
      <c r="T109" s="37"/>
      <c r="U109" s="37"/>
      <c r="V109" s="37"/>
      <c r="W109" s="37"/>
    </row>
    <row r="110" spans="1:23" ht="24.75" customHeight="1">
      <c r="A110" s="77">
        <f>COUNTIF($C$6:$C$185,ArrivéeF!C110)+COUNTIF(ArrivéeG!$C$6:C$185,ArrivéeF!C110)</f>
        <v>0</v>
      </c>
      <c r="B110" s="79">
        <v>105</v>
      </c>
      <c r="C110" s="80"/>
      <c r="D110" s="28">
        <f t="shared" si="11"/>
      </c>
      <c r="E110" s="76">
        <f t="shared" si="12"/>
        <v>0</v>
      </c>
      <c r="F110" s="13">
        <v>415</v>
      </c>
      <c r="G110" s="12" t="e">
        <f t="shared" si="13"/>
        <v>#N/A</v>
      </c>
      <c r="K110" s="32">
        <f t="shared" si="20"/>
        <v>0</v>
      </c>
      <c r="L110" s="36">
        <f t="shared" si="14"/>
        <v>0</v>
      </c>
      <c r="M110" s="36">
        <f t="shared" si="15"/>
        <v>0</v>
      </c>
      <c r="N110" s="36">
        <f t="shared" si="16"/>
        <v>0</v>
      </c>
      <c r="O110" s="36">
        <f t="shared" si="17"/>
        <v>0</v>
      </c>
      <c r="P110" s="36">
        <f t="shared" si="18"/>
        <v>0</v>
      </c>
      <c r="Q110" s="36">
        <f t="shared" si="19"/>
        <v>0</v>
      </c>
      <c r="R110" s="37"/>
      <c r="S110" s="37"/>
      <c r="T110" s="37"/>
      <c r="U110" s="37"/>
      <c r="V110" s="37"/>
      <c r="W110" s="37"/>
    </row>
    <row r="111" spans="1:23" ht="24.75" customHeight="1">
      <c r="A111" s="77">
        <f>COUNTIF($C$6:$C$185,ArrivéeF!C111)+COUNTIF(ArrivéeG!$C$6:C$185,ArrivéeF!C111)</f>
        <v>0</v>
      </c>
      <c r="B111" s="79">
        <v>106</v>
      </c>
      <c r="C111" s="80"/>
      <c r="D111" s="28">
        <f t="shared" si="11"/>
      </c>
      <c r="E111" s="76">
        <f t="shared" si="12"/>
        <v>0</v>
      </c>
      <c r="F111" s="13">
        <v>416</v>
      </c>
      <c r="G111" s="12" t="e">
        <f t="shared" si="13"/>
        <v>#N/A</v>
      </c>
      <c r="K111" s="32">
        <f t="shared" si="20"/>
        <v>0</v>
      </c>
      <c r="L111" s="36">
        <f t="shared" si="14"/>
        <v>0</v>
      </c>
      <c r="M111" s="36">
        <f t="shared" si="15"/>
        <v>0</v>
      </c>
      <c r="N111" s="36">
        <f t="shared" si="16"/>
        <v>0</v>
      </c>
      <c r="O111" s="36">
        <f t="shared" si="17"/>
        <v>0</v>
      </c>
      <c r="P111" s="36">
        <f t="shared" si="18"/>
        <v>0</v>
      </c>
      <c r="Q111" s="36">
        <f t="shared" si="19"/>
        <v>0</v>
      </c>
      <c r="R111" s="37"/>
      <c r="S111" s="37"/>
      <c r="T111" s="37"/>
      <c r="U111" s="37"/>
      <c r="V111" s="37"/>
      <c r="W111" s="37"/>
    </row>
    <row r="112" spans="1:23" ht="24.75" customHeight="1">
      <c r="A112" s="77">
        <f>COUNTIF($C$6:$C$185,ArrivéeF!C112)+COUNTIF(ArrivéeG!$C$6:C$185,ArrivéeF!C112)</f>
        <v>0</v>
      </c>
      <c r="B112" s="79">
        <v>107</v>
      </c>
      <c r="C112" s="80"/>
      <c r="D112" s="28">
        <f t="shared" si="11"/>
      </c>
      <c r="E112" s="76">
        <f t="shared" si="12"/>
        <v>0</v>
      </c>
      <c r="F112" s="13">
        <v>417</v>
      </c>
      <c r="G112" s="12" t="e">
        <f t="shared" si="13"/>
        <v>#N/A</v>
      </c>
      <c r="K112" s="32">
        <f t="shared" si="20"/>
        <v>0</v>
      </c>
      <c r="L112" s="36">
        <f t="shared" si="14"/>
        <v>0</v>
      </c>
      <c r="M112" s="36">
        <f t="shared" si="15"/>
        <v>0</v>
      </c>
      <c r="N112" s="36">
        <f t="shared" si="16"/>
        <v>0</v>
      </c>
      <c r="O112" s="36">
        <f t="shared" si="17"/>
        <v>0</v>
      </c>
      <c r="P112" s="36">
        <f t="shared" si="18"/>
        <v>0</v>
      </c>
      <c r="Q112" s="36">
        <f t="shared" si="19"/>
        <v>0</v>
      </c>
      <c r="R112" s="37"/>
      <c r="S112" s="37"/>
      <c r="T112" s="37"/>
      <c r="U112" s="37"/>
      <c r="V112" s="37"/>
      <c r="W112" s="37"/>
    </row>
    <row r="113" spans="1:23" ht="24.75" customHeight="1">
      <c r="A113" s="77">
        <f>COUNTIF($C$6:$C$185,ArrivéeF!C113)+COUNTIF(ArrivéeG!$C$6:C$185,ArrivéeF!C113)</f>
        <v>0</v>
      </c>
      <c r="B113" s="79">
        <v>108</v>
      </c>
      <c r="C113" s="80"/>
      <c r="D113" s="28">
        <f t="shared" si="11"/>
      </c>
      <c r="E113" s="76">
        <f t="shared" si="12"/>
        <v>0</v>
      </c>
      <c r="F113" s="13">
        <v>418</v>
      </c>
      <c r="G113" s="12" t="e">
        <f t="shared" si="13"/>
        <v>#N/A</v>
      </c>
      <c r="K113" s="32">
        <f t="shared" si="20"/>
        <v>0</v>
      </c>
      <c r="L113" s="36">
        <f t="shared" si="14"/>
        <v>0</v>
      </c>
      <c r="M113" s="36">
        <f t="shared" si="15"/>
        <v>0</v>
      </c>
      <c r="N113" s="36">
        <f t="shared" si="16"/>
        <v>0</v>
      </c>
      <c r="O113" s="36">
        <f t="shared" si="17"/>
        <v>0</v>
      </c>
      <c r="P113" s="36">
        <f t="shared" si="18"/>
        <v>0</v>
      </c>
      <c r="Q113" s="36">
        <f t="shared" si="19"/>
        <v>0</v>
      </c>
      <c r="R113" s="37"/>
      <c r="S113" s="37"/>
      <c r="T113" s="37"/>
      <c r="U113" s="37"/>
      <c r="V113" s="37"/>
      <c r="W113" s="37"/>
    </row>
    <row r="114" spans="1:23" ht="24.75" customHeight="1">
      <c r="A114" s="77">
        <f>COUNTIF($C$6:$C$185,ArrivéeF!C114)+COUNTIF(ArrivéeG!$C$6:C$185,ArrivéeF!C114)</f>
        <v>0</v>
      </c>
      <c r="B114" s="79">
        <v>109</v>
      </c>
      <c r="C114" s="80"/>
      <c r="D114" s="28">
        <f t="shared" si="11"/>
      </c>
      <c r="E114" s="76">
        <f t="shared" si="12"/>
        <v>0</v>
      </c>
      <c r="F114" s="13">
        <v>419</v>
      </c>
      <c r="G114" s="12" t="e">
        <f t="shared" si="13"/>
        <v>#N/A</v>
      </c>
      <c r="K114" s="32">
        <f t="shared" si="20"/>
        <v>0</v>
      </c>
      <c r="L114" s="36">
        <f t="shared" si="14"/>
        <v>0</v>
      </c>
      <c r="M114" s="36">
        <f t="shared" si="15"/>
        <v>0</v>
      </c>
      <c r="N114" s="36">
        <f t="shared" si="16"/>
        <v>0</v>
      </c>
      <c r="O114" s="36">
        <f t="shared" si="17"/>
        <v>0</v>
      </c>
      <c r="P114" s="36">
        <f t="shared" si="18"/>
        <v>0</v>
      </c>
      <c r="Q114" s="36">
        <f t="shared" si="19"/>
        <v>0</v>
      </c>
      <c r="R114" s="37"/>
      <c r="S114" s="37"/>
      <c r="T114" s="37"/>
      <c r="U114" s="37"/>
      <c r="V114" s="37"/>
      <c r="W114" s="37"/>
    </row>
    <row r="115" spans="1:23" ht="24.75" customHeight="1">
      <c r="A115" s="77">
        <f>COUNTIF($C$6:$C$185,ArrivéeF!C115)+COUNTIF(ArrivéeG!$C$6:C$185,ArrivéeF!C115)</f>
        <v>0</v>
      </c>
      <c r="B115" s="79">
        <v>110</v>
      </c>
      <c r="C115" s="80"/>
      <c r="D115" s="28">
        <f t="shared" si="11"/>
      </c>
      <c r="E115" s="76">
        <f t="shared" si="12"/>
        <v>0</v>
      </c>
      <c r="F115" s="13">
        <v>420</v>
      </c>
      <c r="G115" s="12" t="e">
        <f t="shared" si="13"/>
        <v>#N/A</v>
      </c>
      <c r="K115" s="32">
        <f t="shared" si="20"/>
        <v>0</v>
      </c>
      <c r="L115" s="36">
        <f t="shared" si="14"/>
        <v>0</v>
      </c>
      <c r="M115" s="36">
        <f t="shared" si="15"/>
        <v>0</v>
      </c>
      <c r="N115" s="36">
        <f t="shared" si="16"/>
        <v>0</v>
      </c>
      <c r="O115" s="36">
        <f t="shared" si="17"/>
        <v>0</v>
      </c>
      <c r="P115" s="36">
        <f t="shared" si="18"/>
        <v>0</v>
      </c>
      <c r="Q115" s="36">
        <f t="shared" si="19"/>
        <v>0</v>
      </c>
      <c r="R115" s="37"/>
      <c r="S115" s="37"/>
      <c r="T115" s="37"/>
      <c r="U115" s="37"/>
      <c r="V115" s="37"/>
      <c r="W115" s="37"/>
    </row>
    <row r="116" spans="1:23" ht="24.75" customHeight="1">
      <c r="A116" s="77">
        <f>COUNTIF($C$6:$C$185,ArrivéeF!C116)+COUNTIF(ArrivéeG!$C$6:C$185,ArrivéeF!C116)</f>
        <v>0</v>
      </c>
      <c r="B116" s="79">
        <v>111</v>
      </c>
      <c r="C116" s="80"/>
      <c r="D116" s="28">
        <f t="shared" si="11"/>
      </c>
      <c r="E116" s="76">
        <f t="shared" si="12"/>
        <v>0</v>
      </c>
      <c r="F116" s="13">
        <v>421</v>
      </c>
      <c r="G116" s="12" t="e">
        <f t="shared" si="13"/>
        <v>#N/A</v>
      </c>
      <c r="K116" s="32">
        <f t="shared" si="20"/>
        <v>0</v>
      </c>
      <c r="L116" s="36">
        <f t="shared" si="14"/>
        <v>0</v>
      </c>
      <c r="M116" s="36">
        <f t="shared" si="15"/>
        <v>0</v>
      </c>
      <c r="N116" s="36">
        <f t="shared" si="16"/>
        <v>0</v>
      </c>
      <c r="O116" s="36">
        <f t="shared" si="17"/>
        <v>0</v>
      </c>
      <c r="P116" s="36">
        <f t="shared" si="18"/>
        <v>0</v>
      </c>
      <c r="Q116" s="36">
        <f t="shared" si="19"/>
        <v>0</v>
      </c>
      <c r="R116" s="37"/>
      <c r="S116" s="37"/>
      <c r="T116" s="37"/>
      <c r="U116" s="37"/>
      <c r="V116" s="37"/>
      <c r="W116" s="37"/>
    </row>
    <row r="117" spans="1:23" ht="24.75" customHeight="1">
      <c r="A117" s="77">
        <f>COUNTIF($C$6:$C$185,ArrivéeF!C117)+COUNTIF(ArrivéeG!$C$6:C$185,ArrivéeF!C117)</f>
        <v>0</v>
      </c>
      <c r="B117" s="79">
        <v>112</v>
      </c>
      <c r="C117" s="80"/>
      <c r="D117" s="28">
        <f t="shared" si="11"/>
      </c>
      <c r="E117" s="76">
        <f t="shared" si="12"/>
        <v>0</v>
      </c>
      <c r="F117" s="13">
        <v>422</v>
      </c>
      <c r="G117" s="12" t="e">
        <f t="shared" si="13"/>
        <v>#N/A</v>
      </c>
      <c r="K117" s="32">
        <f t="shared" si="20"/>
        <v>0</v>
      </c>
      <c r="L117" s="36">
        <f t="shared" si="14"/>
        <v>0</v>
      </c>
      <c r="M117" s="36">
        <f t="shared" si="15"/>
        <v>0</v>
      </c>
      <c r="N117" s="36">
        <f t="shared" si="16"/>
        <v>0</v>
      </c>
      <c r="O117" s="36">
        <f t="shared" si="17"/>
        <v>0</v>
      </c>
      <c r="P117" s="36">
        <f t="shared" si="18"/>
        <v>0</v>
      </c>
      <c r="Q117" s="36">
        <f t="shared" si="19"/>
        <v>0</v>
      </c>
      <c r="R117" s="37"/>
      <c r="S117" s="37"/>
      <c r="T117" s="37"/>
      <c r="U117" s="37"/>
      <c r="V117" s="37"/>
      <c r="W117" s="37"/>
    </row>
    <row r="118" spans="1:23" ht="24.75" customHeight="1">
      <c r="A118" s="77">
        <f>COUNTIF($C$6:$C$185,ArrivéeF!C118)+COUNTIF(ArrivéeG!$C$6:C$185,ArrivéeF!C118)</f>
        <v>0</v>
      </c>
      <c r="B118" s="79">
        <v>113</v>
      </c>
      <c r="C118" s="80"/>
      <c r="D118" s="28">
        <f t="shared" si="11"/>
      </c>
      <c r="E118" s="76">
        <f t="shared" si="12"/>
        <v>0</v>
      </c>
      <c r="F118" s="13">
        <v>423</v>
      </c>
      <c r="G118" s="12" t="e">
        <f t="shared" si="13"/>
        <v>#N/A</v>
      </c>
      <c r="K118" s="32">
        <f t="shared" si="20"/>
        <v>0</v>
      </c>
      <c r="L118" s="36">
        <f t="shared" si="14"/>
        <v>0</v>
      </c>
      <c r="M118" s="36">
        <f t="shared" si="15"/>
        <v>0</v>
      </c>
      <c r="N118" s="36">
        <f t="shared" si="16"/>
        <v>0</v>
      </c>
      <c r="O118" s="36">
        <f t="shared" si="17"/>
        <v>0</v>
      </c>
      <c r="P118" s="36">
        <f t="shared" si="18"/>
        <v>0</v>
      </c>
      <c r="Q118" s="36">
        <f t="shared" si="19"/>
        <v>0</v>
      </c>
      <c r="R118" s="37"/>
      <c r="S118" s="37"/>
      <c r="T118" s="37"/>
      <c r="U118" s="37"/>
      <c r="V118" s="37"/>
      <c r="W118" s="37"/>
    </row>
    <row r="119" spans="1:23" ht="24.75" customHeight="1">
      <c r="A119" s="77">
        <f>COUNTIF($C$6:$C$185,ArrivéeF!C119)+COUNTIF(ArrivéeG!$C$6:C$185,ArrivéeF!C119)</f>
        <v>0</v>
      </c>
      <c r="B119" s="79">
        <v>114</v>
      </c>
      <c r="C119" s="80"/>
      <c r="D119" s="28">
        <f t="shared" si="11"/>
      </c>
      <c r="E119" s="76">
        <f t="shared" si="12"/>
        <v>0</v>
      </c>
      <c r="F119" s="13">
        <v>424</v>
      </c>
      <c r="G119" s="12" t="e">
        <f t="shared" si="13"/>
        <v>#N/A</v>
      </c>
      <c r="K119" s="32">
        <f t="shared" si="20"/>
        <v>0</v>
      </c>
      <c r="L119" s="36">
        <f t="shared" si="14"/>
        <v>0</v>
      </c>
      <c r="M119" s="36">
        <f t="shared" si="15"/>
        <v>0</v>
      </c>
      <c r="N119" s="36">
        <f t="shared" si="16"/>
        <v>0</v>
      </c>
      <c r="O119" s="36">
        <f t="shared" si="17"/>
        <v>0</v>
      </c>
      <c r="P119" s="36">
        <f t="shared" si="18"/>
        <v>0</v>
      </c>
      <c r="Q119" s="36">
        <f t="shared" si="19"/>
        <v>0</v>
      </c>
      <c r="R119" s="37"/>
      <c r="S119" s="37"/>
      <c r="T119" s="37"/>
      <c r="U119" s="37"/>
      <c r="V119" s="37"/>
      <c r="W119" s="37"/>
    </row>
    <row r="120" spans="1:23" ht="24.75" customHeight="1">
      <c r="A120" s="77">
        <f>COUNTIF($C$6:$C$185,ArrivéeF!C120)+COUNTIF(ArrivéeG!$C$6:C$185,ArrivéeF!C120)</f>
        <v>0</v>
      </c>
      <c r="B120" s="79">
        <v>115</v>
      </c>
      <c r="C120" s="80"/>
      <c r="D120" s="28">
        <f t="shared" si="11"/>
      </c>
      <c r="E120" s="76">
        <f t="shared" si="12"/>
        <v>0</v>
      </c>
      <c r="F120" s="13">
        <v>425</v>
      </c>
      <c r="G120" s="12" t="e">
        <f t="shared" si="13"/>
        <v>#N/A</v>
      </c>
      <c r="K120" s="32">
        <f t="shared" si="20"/>
        <v>0</v>
      </c>
      <c r="L120" s="36">
        <f t="shared" si="14"/>
        <v>0</v>
      </c>
      <c r="M120" s="36">
        <f t="shared" si="15"/>
        <v>0</v>
      </c>
      <c r="N120" s="36">
        <f t="shared" si="16"/>
        <v>0</v>
      </c>
      <c r="O120" s="36">
        <f t="shared" si="17"/>
        <v>0</v>
      </c>
      <c r="P120" s="36">
        <f t="shared" si="18"/>
        <v>0</v>
      </c>
      <c r="Q120" s="36">
        <f t="shared" si="19"/>
        <v>0</v>
      </c>
      <c r="R120" s="37"/>
      <c r="S120" s="37"/>
      <c r="T120" s="37"/>
      <c r="U120" s="37"/>
      <c r="V120" s="37"/>
      <c r="W120" s="37"/>
    </row>
    <row r="121" spans="1:23" ht="24.75" customHeight="1">
      <c r="A121" s="77">
        <f>COUNTIF($C$6:$C$185,ArrivéeF!C121)+COUNTIF(ArrivéeG!$C$6:C$185,ArrivéeF!C121)</f>
        <v>0</v>
      </c>
      <c r="B121" s="79">
        <v>116</v>
      </c>
      <c r="C121" s="80"/>
      <c r="D121" s="28">
        <f t="shared" si="11"/>
      </c>
      <c r="E121" s="76">
        <f t="shared" si="12"/>
        <v>0</v>
      </c>
      <c r="F121" s="13">
        <v>426</v>
      </c>
      <c r="G121" s="12" t="e">
        <f t="shared" si="13"/>
        <v>#N/A</v>
      </c>
      <c r="K121" s="32">
        <f t="shared" si="20"/>
        <v>0</v>
      </c>
      <c r="L121" s="36">
        <f t="shared" si="14"/>
        <v>0</v>
      </c>
      <c r="M121" s="36">
        <f t="shared" si="15"/>
        <v>0</v>
      </c>
      <c r="N121" s="36">
        <f t="shared" si="16"/>
        <v>0</v>
      </c>
      <c r="O121" s="36">
        <f t="shared" si="17"/>
        <v>0</v>
      </c>
      <c r="P121" s="36">
        <f t="shared" si="18"/>
        <v>0</v>
      </c>
      <c r="Q121" s="36">
        <f t="shared" si="19"/>
        <v>0</v>
      </c>
      <c r="R121" s="37"/>
      <c r="S121" s="37"/>
      <c r="T121" s="37"/>
      <c r="U121" s="37"/>
      <c r="V121" s="37"/>
      <c r="W121" s="37"/>
    </row>
    <row r="122" spans="1:23" ht="24.75" customHeight="1">
      <c r="A122" s="77">
        <f>COUNTIF($C$6:$C$185,ArrivéeF!C122)+COUNTIF(ArrivéeG!$C$6:C$185,ArrivéeF!C122)</f>
        <v>0</v>
      </c>
      <c r="B122" s="79">
        <v>117</v>
      </c>
      <c r="C122" s="80"/>
      <c r="D122" s="28">
        <f t="shared" si="11"/>
      </c>
      <c r="E122" s="76">
        <f t="shared" si="12"/>
        <v>0</v>
      </c>
      <c r="F122" s="13">
        <v>427</v>
      </c>
      <c r="G122" s="12" t="e">
        <f t="shared" si="13"/>
        <v>#N/A</v>
      </c>
      <c r="K122" s="32">
        <f t="shared" si="20"/>
        <v>0</v>
      </c>
      <c r="L122" s="36">
        <f t="shared" si="14"/>
        <v>0</v>
      </c>
      <c r="M122" s="36">
        <f t="shared" si="15"/>
        <v>0</v>
      </c>
      <c r="N122" s="36">
        <f t="shared" si="16"/>
        <v>0</v>
      </c>
      <c r="O122" s="36">
        <f t="shared" si="17"/>
        <v>0</v>
      </c>
      <c r="P122" s="36">
        <f t="shared" si="18"/>
        <v>0</v>
      </c>
      <c r="Q122" s="36">
        <f t="shared" si="19"/>
        <v>0</v>
      </c>
      <c r="R122" s="37"/>
      <c r="S122" s="37"/>
      <c r="T122" s="37"/>
      <c r="U122" s="37"/>
      <c r="V122" s="37"/>
      <c r="W122" s="37"/>
    </row>
    <row r="123" spans="1:23" ht="24.75" customHeight="1">
      <c r="A123" s="77">
        <f>COUNTIF($C$6:$C$185,ArrivéeF!C123)+COUNTIF(ArrivéeG!$C$6:C$185,ArrivéeF!C123)</f>
        <v>0</v>
      </c>
      <c r="B123" s="79">
        <v>118</v>
      </c>
      <c r="C123" s="80"/>
      <c r="D123" s="28">
        <f t="shared" si="11"/>
      </c>
      <c r="E123" s="76">
        <f t="shared" si="12"/>
        <v>0</v>
      </c>
      <c r="F123" s="13">
        <v>428</v>
      </c>
      <c r="G123" s="12" t="e">
        <f t="shared" si="13"/>
        <v>#N/A</v>
      </c>
      <c r="K123" s="32">
        <f t="shared" si="20"/>
        <v>0</v>
      </c>
      <c r="L123" s="36">
        <f t="shared" si="14"/>
        <v>0</v>
      </c>
      <c r="M123" s="36">
        <f t="shared" si="15"/>
        <v>0</v>
      </c>
      <c r="N123" s="36">
        <f t="shared" si="16"/>
        <v>0</v>
      </c>
      <c r="O123" s="36">
        <f t="shared" si="17"/>
        <v>0</v>
      </c>
      <c r="P123" s="36">
        <f t="shared" si="18"/>
        <v>0</v>
      </c>
      <c r="Q123" s="36">
        <f t="shared" si="19"/>
        <v>0</v>
      </c>
      <c r="R123" s="37"/>
      <c r="S123" s="37"/>
      <c r="T123" s="37"/>
      <c r="U123" s="37"/>
      <c r="V123" s="37"/>
      <c r="W123" s="37"/>
    </row>
    <row r="124" spans="1:23" ht="24.75" customHeight="1">
      <c r="A124" s="77">
        <f>COUNTIF($C$6:$C$185,ArrivéeF!C124)+COUNTIF(ArrivéeG!$C$6:C$185,ArrivéeF!C124)</f>
        <v>0</v>
      </c>
      <c r="B124" s="79">
        <v>119</v>
      </c>
      <c r="C124" s="80"/>
      <c r="D124" s="28">
        <f t="shared" si="11"/>
      </c>
      <c r="E124" s="76">
        <f t="shared" si="12"/>
        <v>0</v>
      </c>
      <c r="F124" s="13">
        <v>429</v>
      </c>
      <c r="G124" s="12" t="e">
        <f t="shared" si="13"/>
        <v>#N/A</v>
      </c>
      <c r="K124" s="32">
        <f t="shared" si="20"/>
        <v>0</v>
      </c>
      <c r="L124" s="36">
        <f t="shared" si="14"/>
        <v>0</v>
      </c>
      <c r="M124" s="36">
        <f t="shared" si="15"/>
        <v>0</v>
      </c>
      <c r="N124" s="36">
        <f t="shared" si="16"/>
        <v>0</v>
      </c>
      <c r="O124" s="36">
        <f t="shared" si="17"/>
        <v>0</v>
      </c>
      <c r="P124" s="36">
        <f t="shared" si="18"/>
        <v>0</v>
      </c>
      <c r="Q124" s="36">
        <f t="shared" si="19"/>
        <v>0</v>
      </c>
      <c r="R124" s="37"/>
      <c r="S124" s="37"/>
      <c r="T124" s="37"/>
      <c r="U124" s="37"/>
      <c r="V124" s="37"/>
      <c r="W124" s="37"/>
    </row>
    <row r="125" spans="1:23" ht="24.75" customHeight="1">
      <c r="A125" s="77">
        <f>COUNTIF($C$6:$C$185,ArrivéeF!C125)+COUNTIF(ArrivéeG!$C$6:C$185,ArrivéeF!C125)</f>
        <v>0</v>
      </c>
      <c r="B125" s="79">
        <v>120</v>
      </c>
      <c r="C125" s="80"/>
      <c r="D125" s="28">
        <f t="shared" si="11"/>
      </c>
      <c r="E125" s="76">
        <f t="shared" si="12"/>
        <v>0</v>
      </c>
      <c r="F125" s="13">
        <v>430</v>
      </c>
      <c r="G125" s="12" t="e">
        <f t="shared" si="13"/>
        <v>#N/A</v>
      </c>
      <c r="K125" s="32">
        <f t="shared" si="20"/>
        <v>0</v>
      </c>
      <c r="L125" s="36">
        <f t="shared" si="14"/>
        <v>0</v>
      </c>
      <c r="M125" s="36">
        <f t="shared" si="15"/>
        <v>0</v>
      </c>
      <c r="N125" s="36">
        <f t="shared" si="16"/>
        <v>0</v>
      </c>
      <c r="O125" s="36">
        <f t="shared" si="17"/>
        <v>0</v>
      </c>
      <c r="P125" s="36">
        <f t="shared" si="18"/>
        <v>0</v>
      </c>
      <c r="Q125" s="36">
        <f t="shared" si="19"/>
        <v>0</v>
      </c>
      <c r="R125" s="37"/>
      <c r="S125" s="37"/>
      <c r="T125" s="37"/>
      <c r="U125" s="37"/>
      <c r="V125" s="37"/>
      <c r="W125" s="37"/>
    </row>
    <row r="126" spans="1:23" ht="24.75" customHeight="1">
      <c r="A126" s="77">
        <f>COUNTIF($C$6:$C$185,ArrivéeF!C126)+COUNTIF(ArrivéeG!$C$6:C$185,ArrivéeF!C126)</f>
        <v>0</v>
      </c>
      <c r="B126" s="79">
        <v>121</v>
      </c>
      <c r="C126" s="80"/>
      <c r="D126" s="28">
        <f t="shared" si="11"/>
      </c>
      <c r="E126" s="76">
        <f t="shared" si="12"/>
        <v>0</v>
      </c>
      <c r="F126" s="13">
        <v>501</v>
      </c>
      <c r="G126" s="12" t="e">
        <f t="shared" si="13"/>
        <v>#N/A</v>
      </c>
      <c r="K126" s="32">
        <f t="shared" si="20"/>
        <v>0</v>
      </c>
      <c r="L126" s="36">
        <f t="shared" si="14"/>
        <v>0</v>
      </c>
      <c r="M126" s="36">
        <f t="shared" si="15"/>
        <v>0</v>
      </c>
      <c r="N126" s="36">
        <f t="shared" si="16"/>
        <v>0</v>
      </c>
      <c r="O126" s="36">
        <f t="shared" si="17"/>
        <v>0</v>
      </c>
      <c r="P126" s="36">
        <f t="shared" si="18"/>
        <v>0</v>
      </c>
      <c r="Q126" s="36">
        <f t="shared" si="19"/>
        <v>0</v>
      </c>
      <c r="R126" s="37"/>
      <c r="S126" s="37"/>
      <c r="T126" s="37"/>
      <c r="U126" s="37"/>
      <c r="V126" s="37"/>
      <c r="W126" s="37"/>
    </row>
    <row r="127" spans="1:23" ht="24.75" customHeight="1">
      <c r="A127" s="77">
        <f>COUNTIF($C$6:$C$185,ArrivéeF!C127)+COUNTIF(ArrivéeG!$C$6:C$185,ArrivéeF!C127)</f>
        <v>0</v>
      </c>
      <c r="B127" s="79">
        <v>122</v>
      </c>
      <c r="C127" s="80"/>
      <c r="D127" s="28">
        <f t="shared" si="11"/>
      </c>
      <c r="E127" s="76">
        <f t="shared" si="12"/>
        <v>0</v>
      </c>
      <c r="F127" s="13">
        <v>502</v>
      </c>
      <c r="G127" s="12" t="e">
        <f t="shared" si="13"/>
        <v>#N/A</v>
      </c>
      <c r="K127" s="32">
        <f t="shared" si="20"/>
        <v>0</v>
      </c>
      <c r="L127" s="36">
        <f t="shared" si="14"/>
        <v>0</v>
      </c>
      <c r="M127" s="36">
        <f t="shared" si="15"/>
        <v>0</v>
      </c>
      <c r="N127" s="36">
        <f t="shared" si="16"/>
        <v>0</v>
      </c>
      <c r="O127" s="36">
        <f t="shared" si="17"/>
        <v>0</v>
      </c>
      <c r="P127" s="36">
        <f t="shared" si="18"/>
        <v>0</v>
      </c>
      <c r="Q127" s="36">
        <f t="shared" si="19"/>
        <v>0</v>
      </c>
      <c r="R127" s="37"/>
      <c r="S127" s="37"/>
      <c r="T127" s="37"/>
      <c r="U127" s="37"/>
      <c r="V127" s="37"/>
      <c r="W127" s="37"/>
    </row>
    <row r="128" spans="1:23" ht="24.75" customHeight="1">
      <c r="A128" s="77">
        <f>COUNTIF($C$6:$C$185,ArrivéeF!C128)+COUNTIF(ArrivéeG!$C$6:C$185,ArrivéeF!C128)</f>
        <v>0</v>
      </c>
      <c r="B128" s="79">
        <v>123</v>
      </c>
      <c r="C128" s="80"/>
      <c r="D128" s="28">
        <f t="shared" si="11"/>
      </c>
      <c r="E128" s="76">
        <f t="shared" si="12"/>
        <v>0</v>
      </c>
      <c r="F128" s="13">
        <v>503</v>
      </c>
      <c r="G128" s="12" t="e">
        <f t="shared" si="13"/>
        <v>#N/A</v>
      </c>
      <c r="K128" s="32">
        <f t="shared" si="20"/>
        <v>0</v>
      </c>
      <c r="L128" s="36">
        <f t="shared" si="14"/>
        <v>0</v>
      </c>
      <c r="M128" s="36">
        <f t="shared" si="15"/>
        <v>0</v>
      </c>
      <c r="N128" s="36">
        <f t="shared" si="16"/>
        <v>0</v>
      </c>
      <c r="O128" s="36">
        <f t="shared" si="17"/>
        <v>0</v>
      </c>
      <c r="P128" s="36">
        <f t="shared" si="18"/>
        <v>0</v>
      </c>
      <c r="Q128" s="36">
        <f t="shared" si="19"/>
        <v>0</v>
      </c>
      <c r="R128" s="37"/>
      <c r="S128" s="37"/>
      <c r="T128" s="37"/>
      <c r="U128" s="37"/>
      <c r="V128" s="37"/>
      <c r="W128" s="37"/>
    </row>
    <row r="129" spans="1:23" ht="24.75" customHeight="1">
      <c r="A129" s="77">
        <f>COUNTIF($C$6:$C$185,ArrivéeF!C129)+COUNTIF(ArrivéeG!$C$6:C$185,ArrivéeF!C129)</f>
        <v>0</v>
      </c>
      <c r="B129" s="79">
        <v>124</v>
      </c>
      <c r="C129" s="80"/>
      <c r="D129" s="28">
        <f t="shared" si="11"/>
      </c>
      <c r="E129" s="76">
        <f t="shared" si="12"/>
        <v>0</v>
      </c>
      <c r="F129" s="13">
        <v>504</v>
      </c>
      <c r="G129" s="12" t="e">
        <f t="shared" si="13"/>
        <v>#N/A</v>
      </c>
      <c r="K129" s="32">
        <f t="shared" si="20"/>
        <v>0</v>
      </c>
      <c r="L129" s="36">
        <f t="shared" si="14"/>
        <v>0</v>
      </c>
      <c r="M129" s="36">
        <f t="shared" si="15"/>
        <v>0</v>
      </c>
      <c r="N129" s="36">
        <f t="shared" si="16"/>
        <v>0</v>
      </c>
      <c r="O129" s="36">
        <f t="shared" si="17"/>
        <v>0</v>
      </c>
      <c r="P129" s="36">
        <f t="shared" si="18"/>
        <v>0</v>
      </c>
      <c r="Q129" s="36">
        <f t="shared" si="19"/>
        <v>0</v>
      </c>
      <c r="R129" s="37"/>
      <c r="S129" s="37"/>
      <c r="T129" s="37"/>
      <c r="U129" s="37"/>
      <c r="V129" s="37"/>
      <c r="W129" s="37"/>
    </row>
    <row r="130" spans="1:23" ht="24.75" customHeight="1">
      <c r="A130" s="77">
        <f>COUNTIF($C$6:$C$185,ArrivéeF!C130)+COUNTIF(ArrivéeG!$C$6:C$185,ArrivéeF!C130)</f>
        <v>0</v>
      </c>
      <c r="B130" s="79">
        <v>125</v>
      </c>
      <c r="C130" s="80"/>
      <c r="D130" s="28">
        <f t="shared" si="11"/>
      </c>
      <c r="E130" s="76">
        <f t="shared" si="12"/>
        <v>0</v>
      </c>
      <c r="F130" s="13">
        <v>505</v>
      </c>
      <c r="G130" s="12" t="e">
        <f t="shared" si="13"/>
        <v>#N/A</v>
      </c>
      <c r="K130" s="32">
        <f t="shared" si="20"/>
        <v>0</v>
      </c>
      <c r="L130" s="36">
        <f t="shared" si="14"/>
        <v>0</v>
      </c>
      <c r="M130" s="36">
        <f t="shared" si="15"/>
        <v>0</v>
      </c>
      <c r="N130" s="36">
        <f t="shared" si="16"/>
        <v>0</v>
      </c>
      <c r="O130" s="36">
        <f t="shared" si="17"/>
        <v>0</v>
      </c>
      <c r="P130" s="36">
        <f t="shared" si="18"/>
        <v>0</v>
      </c>
      <c r="Q130" s="36">
        <f t="shared" si="19"/>
        <v>0</v>
      </c>
      <c r="R130" s="37"/>
      <c r="S130" s="37"/>
      <c r="T130" s="37"/>
      <c r="U130" s="37"/>
      <c r="V130" s="37"/>
      <c r="W130" s="37"/>
    </row>
    <row r="131" spans="1:23" ht="24.75" customHeight="1">
      <c r="A131" s="77">
        <f>COUNTIF($C$6:$C$185,ArrivéeF!C131)+COUNTIF(ArrivéeG!$C$6:C$185,ArrivéeF!C131)</f>
        <v>0</v>
      </c>
      <c r="B131" s="79">
        <v>126</v>
      </c>
      <c r="C131" s="80"/>
      <c r="D131" s="28">
        <f t="shared" si="11"/>
      </c>
      <c r="E131" s="76">
        <f t="shared" si="12"/>
        <v>0</v>
      </c>
      <c r="F131" s="13">
        <v>506</v>
      </c>
      <c r="G131" s="12" t="e">
        <f t="shared" si="13"/>
        <v>#N/A</v>
      </c>
      <c r="K131" s="32">
        <f t="shared" si="20"/>
        <v>0</v>
      </c>
      <c r="L131" s="36">
        <f t="shared" si="14"/>
        <v>0</v>
      </c>
      <c r="M131" s="36">
        <f t="shared" si="15"/>
        <v>0</v>
      </c>
      <c r="N131" s="36">
        <f t="shared" si="16"/>
        <v>0</v>
      </c>
      <c r="O131" s="36">
        <f t="shared" si="17"/>
        <v>0</v>
      </c>
      <c r="P131" s="36">
        <f t="shared" si="18"/>
        <v>0</v>
      </c>
      <c r="Q131" s="36">
        <f t="shared" si="19"/>
        <v>0</v>
      </c>
      <c r="R131" s="37"/>
      <c r="S131" s="37"/>
      <c r="T131" s="37"/>
      <c r="U131" s="37"/>
      <c r="V131" s="37"/>
      <c r="W131" s="37"/>
    </row>
    <row r="132" spans="1:23" ht="24.75" customHeight="1">
      <c r="A132" s="77">
        <f>COUNTIF($C$6:$C$185,ArrivéeF!C132)+COUNTIF(ArrivéeG!$C$6:C$185,ArrivéeF!C132)</f>
        <v>0</v>
      </c>
      <c r="B132" s="79">
        <v>127</v>
      </c>
      <c r="C132" s="80"/>
      <c r="D132" s="28">
        <f t="shared" si="11"/>
      </c>
      <c r="E132" s="76">
        <f t="shared" si="12"/>
        <v>0</v>
      </c>
      <c r="F132" s="13">
        <v>507</v>
      </c>
      <c r="G132" s="12" t="e">
        <f t="shared" si="13"/>
        <v>#N/A</v>
      </c>
      <c r="K132" s="32">
        <f t="shared" si="20"/>
        <v>0</v>
      </c>
      <c r="L132" s="36">
        <f t="shared" si="14"/>
        <v>0</v>
      </c>
      <c r="M132" s="36">
        <f t="shared" si="15"/>
        <v>0</v>
      </c>
      <c r="N132" s="36">
        <f t="shared" si="16"/>
        <v>0</v>
      </c>
      <c r="O132" s="36">
        <f t="shared" si="17"/>
        <v>0</v>
      </c>
      <c r="P132" s="36">
        <f t="shared" si="18"/>
        <v>0</v>
      </c>
      <c r="Q132" s="36">
        <f t="shared" si="19"/>
        <v>0</v>
      </c>
      <c r="R132" s="37"/>
      <c r="S132" s="37"/>
      <c r="T132" s="37"/>
      <c r="U132" s="37"/>
      <c r="V132" s="37"/>
      <c r="W132" s="37"/>
    </row>
    <row r="133" spans="1:23" ht="24.75" customHeight="1">
      <c r="A133" s="77">
        <f>COUNTIF($C$6:$C$185,ArrivéeF!C133)+COUNTIF(ArrivéeG!$C$6:C$185,ArrivéeF!C133)</f>
        <v>0</v>
      </c>
      <c r="B133" s="79">
        <v>128</v>
      </c>
      <c r="C133" s="80"/>
      <c r="D133" s="28">
        <f t="shared" si="11"/>
      </c>
      <c r="E133" s="76">
        <f t="shared" si="12"/>
        <v>0</v>
      </c>
      <c r="F133" s="13">
        <v>508</v>
      </c>
      <c r="G133" s="12" t="e">
        <f t="shared" si="13"/>
        <v>#N/A</v>
      </c>
      <c r="K133" s="32">
        <f t="shared" si="20"/>
        <v>0</v>
      </c>
      <c r="L133" s="36">
        <f t="shared" si="14"/>
        <v>0</v>
      </c>
      <c r="M133" s="36">
        <f t="shared" si="15"/>
        <v>0</v>
      </c>
      <c r="N133" s="36">
        <f t="shared" si="16"/>
        <v>0</v>
      </c>
      <c r="O133" s="36">
        <f t="shared" si="17"/>
        <v>0</v>
      </c>
      <c r="P133" s="36">
        <f t="shared" si="18"/>
        <v>0</v>
      </c>
      <c r="Q133" s="36">
        <f t="shared" si="19"/>
        <v>0</v>
      </c>
      <c r="R133" s="37"/>
      <c r="S133" s="37"/>
      <c r="T133" s="37"/>
      <c r="U133" s="37"/>
      <c r="V133" s="37"/>
      <c r="W133" s="37"/>
    </row>
    <row r="134" spans="1:23" ht="24.75" customHeight="1">
      <c r="A134" s="77">
        <f>COUNTIF($C$6:$C$185,ArrivéeF!C134)+COUNTIF(ArrivéeG!$C$6:C$185,ArrivéeF!C134)</f>
        <v>0</v>
      </c>
      <c r="B134" s="79">
        <v>129</v>
      </c>
      <c r="C134" s="80"/>
      <c r="D134" s="28">
        <f t="shared" si="11"/>
      </c>
      <c r="E134" s="76">
        <f t="shared" si="12"/>
        <v>0</v>
      </c>
      <c r="F134" s="13">
        <v>509</v>
      </c>
      <c r="G134" s="12" t="e">
        <f t="shared" si="13"/>
        <v>#N/A</v>
      </c>
      <c r="K134" s="32">
        <f t="shared" si="20"/>
        <v>0</v>
      </c>
      <c r="L134" s="36">
        <f t="shared" si="14"/>
        <v>0</v>
      </c>
      <c r="M134" s="36">
        <f t="shared" si="15"/>
        <v>0</v>
      </c>
      <c r="N134" s="36">
        <f t="shared" si="16"/>
        <v>0</v>
      </c>
      <c r="O134" s="36">
        <f t="shared" si="17"/>
        <v>0</v>
      </c>
      <c r="P134" s="36">
        <f t="shared" si="18"/>
        <v>0</v>
      </c>
      <c r="Q134" s="36">
        <f t="shared" si="19"/>
        <v>0</v>
      </c>
      <c r="R134" s="37"/>
      <c r="S134" s="37"/>
      <c r="T134" s="37"/>
      <c r="U134" s="37"/>
      <c r="V134" s="37"/>
      <c r="W134" s="37"/>
    </row>
    <row r="135" spans="1:23" ht="24.75" customHeight="1">
      <c r="A135" s="77">
        <f>COUNTIF($C$6:$C$185,ArrivéeF!C135)+COUNTIF(ArrivéeG!$C$6:C$185,ArrivéeF!C135)</f>
        <v>0</v>
      </c>
      <c r="B135" s="79">
        <v>130</v>
      </c>
      <c r="C135" s="80"/>
      <c r="D135" s="28">
        <f aca="true" t="shared" si="21" ref="D135:D185">IF(C135="","",COUNTIF($F$6:$F$185,C135))</f>
      </c>
      <c r="E135" s="76">
        <f aca="true" t="shared" si="22" ref="E135:E185">IF(A135&gt;1,"ERREUR ! Double arrivée ou dossard dans F et G",IF(D135=0,"ERREUR ! Dossard inconnu",0))</f>
        <v>0</v>
      </c>
      <c r="F135" s="13">
        <v>510</v>
      </c>
      <c r="G135" s="12" t="e">
        <f aca="true" t="shared" si="23" ref="G135:G185">MATCH(F135,$C$6:$C$185,0)</f>
        <v>#N/A</v>
      </c>
      <c r="K135" s="32">
        <f t="shared" si="20"/>
        <v>0</v>
      </c>
      <c r="L135" s="36">
        <f aca="true" t="shared" si="24" ref="L135:L185">IF($K135=1,IF(AND($F135&gt;100,$F135&lt;200),1,0),0)</f>
        <v>0</v>
      </c>
      <c r="M135" s="36">
        <f aca="true" t="shared" si="25" ref="M135:M185">IF($K135=1,IF(AND($F135&gt;200,$F135&lt;300),1,0),0)</f>
        <v>0</v>
      </c>
      <c r="N135" s="36">
        <f aca="true" t="shared" si="26" ref="N135:N185">IF($K135=1,IF(AND($F135&gt;300,$F135&lt;400),1,0),0)</f>
        <v>0</v>
      </c>
      <c r="O135" s="36">
        <f aca="true" t="shared" si="27" ref="O135:O185">IF($K135=1,IF(AND($F135&gt;400,$F135&lt;500),1,0),0)</f>
        <v>0</v>
      </c>
      <c r="P135" s="36">
        <f aca="true" t="shared" si="28" ref="P135:P185">IF($K135=1,IF(AND($F135&gt;500,$F135&lt;600),1,0),0)</f>
        <v>0</v>
      </c>
      <c r="Q135" s="36">
        <f aca="true" t="shared" si="29" ref="Q135:Q185">IF($K135=1,IF(AND($F135&gt;600,$F135&lt;700),1,0),0)</f>
        <v>0</v>
      </c>
      <c r="R135" s="37"/>
      <c r="S135" s="37"/>
      <c r="T135" s="37"/>
      <c r="U135" s="37"/>
      <c r="V135" s="37"/>
      <c r="W135" s="37"/>
    </row>
    <row r="136" spans="1:23" ht="24.75" customHeight="1">
      <c r="A136" s="77">
        <f>COUNTIF($C$6:$C$185,ArrivéeF!C136)+COUNTIF(ArrivéeG!$C$6:C$185,ArrivéeF!C136)</f>
        <v>0</v>
      </c>
      <c r="B136" s="79">
        <v>131</v>
      </c>
      <c r="C136" s="80"/>
      <c r="D136" s="28">
        <f t="shared" si="21"/>
      </c>
      <c r="E136" s="76">
        <f t="shared" si="22"/>
        <v>0</v>
      </c>
      <c r="F136" s="13">
        <v>511</v>
      </c>
      <c r="G136" s="12" t="e">
        <f t="shared" si="23"/>
        <v>#N/A</v>
      </c>
      <c r="K136" s="32">
        <f t="shared" si="20"/>
        <v>0</v>
      </c>
      <c r="L136" s="36">
        <f t="shared" si="24"/>
        <v>0</v>
      </c>
      <c r="M136" s="36">
        <f t="shared" si="25"/>
        <v>0</v>
      </c>
      <c r="N136" s="36">
        <f t="shared" si="26"/>
        <v>0</v>
      </c>
      <c r="O136" s="36">
        <f t="shared" si="27"/>
        <v>0</v>
      </c>
      <c r="P136" s="36">
        <f t="shared" si="28"/>
        <v>0</v>
      </c>
      <c r="Q136" s="36">
        <f t="shared" si="29"/>
        <v>0</v>
      </c>
      <c r="R136" s="37"/>
      <c r="S136" s="37"/>
      <c r="T136" s="37"/>
      <c r="U136" s="37"/>
      <c r="V136" s="37"/>
      <c r="W136" s="37"/>
    </row>
    <row r="137" spans="1:23" ht="24.75" customHeight="1">
      <c r="A137" s="77">
        <f>COUNTIF($C$6:$C$185,ArrivéeF!C137)+COUNTIF(ArrivéeG!$C$6:C$185,ArrivéeF!C137)</f>
        <v>0</v>
      </c>
      <c r="B137" s="79">
        <v>132</v>
      </c>
      <c r="C137" s="80"/>
      <c r="D137" s="28">
        <f t="shared" si="21"/>
      </c>
      <c r="E137" s="76">
        <f t="shared" si="22"/>
        <v>0</v>
      </c>
      <c r="F137" s="13">
        <v>512</v>
      </c>
      <c r="G137" s="12" t="e">
        <f t="shared" si="23"/>
        <v>#N/A</v>
      </c>
      <c r="K137" s="32">
        <f t="shared" si="20"/>
        <v>0</v>
      </c>
      <c r="L137" s="36">
        <f t="shared" si="24"/>
        <v>0</v>
      </c>
      <c r="M137" s="36">
        <f t="shared" si="25"/>
        <v>0</v>
      </c>
      <c r="N137" s="36">
        <f t="shared" si="26"/>
        <v>0</v>
      </c>
      <c r="O137" s="36">
        <f t="shared" si="27"/>
        <v>0</v>
      </c>
      <c r="P137" s="36">
        <f t="shared" si="28"/>
        <v>0</v>
      </c>
      <c r="Q137" s="36">
        <f t="shared" si="29"/>
        <v>0</v>
      </c>
      <c r="R137" s="37"/>
      <c r="S137" s="37"/>
      <c r="T137" s="37"/>
      <c r="U137" s="37"/>
      <c r="V137" s="37"/>
      <c r="W137" s="37"/>
    </row>
    <row r="138" spans="1:23" ht="24.75" customHeight="1">
      <c r="A138" s="77">
        <f>COUNTIF($C$6:$C$185,ArrivéeF!C138)+COUNTIF(ArrivéeG!$C$6:C$185,ArrivéeF!C138)</f>
        <v>0</v>
      </c>
      <c r="B138" s="79">
        <v>133</v>
      </c>
      <c r="C138" s="80"/>
      <c r="D138" s="28">
        <f t="shared" si="21"/>
      </c>
      <c r="E138" s="76">
        <f t="shared" si="22"/>
        <v>0</v>
      </c>
      <c r="F138" s="13">
        <v>513</v>
      </c>
      <c r="G138" s="12" t="e">
        <f t="shared" si="23"/>
        <v>#N/A</v>
      </c>
      <c r="K138" s="32">
        <f aca="true" t="shared" si="30" ref="K138:K185">IF(ISNUMBER(G138)=TRUE,1,0)</f>
        <v>0</v>
      </c>
      <c r="L138" s="36">
        <f t="shared" si="24"/>
        <v>0</v>
      </c>
      <c r="M138" s="36">
        <f t="shared" si="25"/>
        <v>0</v>
      </c>
      <c r="N138" s="36">
        <f t="shared" si="26"/>
        <v>0</v>
      </c>
      <c r="O138" s="36">
        <f t="shared" si="27"/>
        <v>0</v>
      </c>
      <c r="P138" s="36">
        <f t="shared" si="28"/>
        <v>0</v>
      </c>
      <c r="Q138" s="36">
        <f t="shared" si="29"/>
        <v>0</v>
      </c>
      <c r="R138" s="37"/>
      <c r="S138" s="37"/>
      <c r="T138" s="37"/>
      <c r="U138" s="37"/>
      <c r="V138" s="37"/>
      <c r="W138" s="37"/>
    </row>
    <row r="139" spans="1:23" ht="24.75" customHeight="1">
      <c r="A139" s="77">
        <f>COUNTIF($C$6:$C$185,ArrivéeF!C139)+COUNTIF(ArrivéeG!$C$6:C$185,ArrivéeF!C139)</f>
        <v>0</v>
      </c>
      <c r="B139" s="79">
        <v>134</v>
      </c>
      <c r="C139" s="80"/>
      <c r="D139" s="28">
        <f t="shared" si="21"/>
      </c>
      <c r="E139" s="76">
        <f t="shared" si="22"/>
        <v>0</v>
      </c>
      <c r="F139" s="13">
        <v>514</v>
      </c>
      <c r="G139" s="12" t="e">
        <f t="shared" si="23"/>
        <v>#N/A</v>
      </c>
      <c r="K139" s="32">
        <f t="shared" si="30"/>
        <v>0</v>
      </c>
      <c r="L139" s="36">
        <f t="shared" si="24"/>
        <v>0</v>
      </c>
      <c r="M139" s="36">
        <f t="shared" si="25"/>
        <v>0</v>
      </c>
      <c r="N139" s="36">
        <f t="shared" si="26"/>
        <v>0</v>
      </c>
      <c r="O139" s="36">
        <f t="shared" si="27"/>
        <v>0</v>
      </c>
      <c r="P139" s="36">
        <f t="shared" si="28"/>
        <v>0</v>
      </c>
      <c r="Q139" s="36">
        <f t="shared" si="29"/>
        <v>0</v>
      </c>
      <c r="R139" s="37"/>
      <c r="S139" s="37"/>
      <c r="T139" s="37"/>
      <c r="U139" s="37"/>
      <c r="V139" s="37"/>
      <c r="W139" s="37"/>
    </row>
    <row r="140" spans="1:23" ht="24.75" customHeight="1">
      <c r="A140" s="77">
        <f>COUNTIF($C$6:$C$185,ArrivéeF!C140)+COUNTIF(ArrivéeG!$C$6:C$185,ArrivéeF!C140)</f>
        <v>0</v>
      </c>
      <c r="B140" s="79">
        <v>135</v>
      </c>
      <c r="C140" s="80"/>
      <c r="D140" s="28">
        <f t="shared" si="21"/>
      </c>
      <c r="E140" s="76">
        <f t="shared" si="22"/>
        <v>0</v>
      </c>
      <c r="F140" s="13">
        <v>515</v>
      </c>
      <c r="G140" s="12" t="e">
        <f t="shared" si="23"/>
        <v>#N/A</v>
      </c>
      <c r="K140" s="32">
        <f t="shared" si="30"/>
        <v>0</v>
      </c>
      <c r="L140" s="36">
        <f t="shared" si="24"/>
        <v>0</v>
      </c>
      <c r="M140" s="36">
        <f t="shared" si="25"/>
        <v>0</v>
      </c>
      <c r="N140" s="36">
        <f t="shared" si="26"/>
        <v>0</v>
      </c>
      <c r="O140" s="36">
        <f t="shared" si="27"/>
        <v>0</v>
      </c>
      <c r="P140" s="36">
        <f t="shared" si="28"/>
        <v>0</v>
      </c>
      <c r="Q140" s="36">
        <f t="shared" si="29"/>
        <v>0</v>
      </c>
      <c r="R140" s="37"/>
      <c r="S140" s="37"/>
      <c r="T140" s="37"/>
      <c r="U140" s="37"/>
      <c r="V140" s="37"/>
      <c r="W140" s="37"/>
    </row>
    <row r="141" spans="1:23" ht="24.75" customHeight="1">
      <c r="A141" s="77">
        <f>COUNTIF($C$6:$C$185,ArrivéeF!C141)+COUNTIF(ArrivéeG!$C$6:C$185,ArrivéeF!C141)</f>
        <v>0</v>
      </c>
      <c r="B141" s="79">
        <v>136</v>
      </c>
      <c r="C141" s="80"/>
      <c r="D141" s="28">
        <f t="shared" si="21"/>
      </c>
      <c r="E141" s="76">
        <f t="shared" si="22"/>
        <v>0</v>
      </c>
      <c r="F141" s="13">
        <v>516</v>
      </c>
      <c r="G141" s="12" t="e">
        <f t="shared" si="23"/>
        <v>#N/A</v>
      </c>
      <c r="K141" s="32">
        <f t="shared" si="30"/>
        <v>0</v>
      </c>
      <c r="L141" s="36">
        <f t="shared" si="24"/>
        <v>0</v>
      </c>
      <c r="M141" s="36">
        <f t="shared" si="25"/>
        <v>0</v>
      </c>
      <c r="N141" s="36">
        <f t="shared" si="26"/>
        <v>0</v>
      </c>
      <c r="O141" s="36">
        <f t="shared" si="27"/>
        <v>0</v>
      </c>
      <c r="P141" s="36">
        <f t="shared" si="28"/>
        <v>0</v>
      </c>
      <c r="Q141" s="36">
        <f t="shared" si="29"/>
        <v>0</v>
      </c>
      <c r="R141" s="37"/>
      <c r="S141" s="37"/>
      <c r="T141" s="37"/>
      <c r="U141" s="37"/>
      <c r="V141" s="37"/>
      <c r="W141" s="37"/>
    </row>
    <row r="142" spans="1:23" ht="24.75" customHeight="1">
      <c r="A142" s="77">
        <f>COUNTIF($C$6:$C$185,ArrivéeF!C142)+COUNTIF(ArrivéeG!$C$6:C$185,ArrivéeF!C142)</f>
        <v>0</v>
      </c>
      <c r="B142" s="79">
        <v>137</v>
      </c>
      <c r="C142" s="80"/>
      <c r="D142" s="28">
        <f t="shared" si="21"/>
      </c>
      <c r="E142" s="76">
        <f t="shared" si="22"/>
        <v>0</v>
      </c>
      <c r="F142" s="13">
        <v>517</v>
      </c>
      <c r="G142" s="12" t="e">
        <f t="shared" si="23"/>
        <v>#N/A</v>
      </c>
      <c r="K142" s="32">
        <f t="shared" si="30"/>
        <v>0</v>
      </c>
      <c r="L142" s="36">
        <f t="shared" si="24"/>
        <v>0</v>
      </c>
      <c r="M142" s="36">
        <f t="shared" si="25"/>
        <v>0</v>
      </c>
      <c r="N142" s="36">
        <f t="shared" si="26"/>
        <v>0</v>
      </c>
      <c r="O142" s="36">
        <f t="shared" si="27"/>
        <v>0</v>
      </c>
      <c r="P142" s="36">
        <f t="shared" si="28"/>
        <v>0</v>
      </c>
      <c r="Q142" s="36">
        <f t="shared" si="29"/>
        <v>0</v>
      </c>
      <c r="R142" s="37"/>
      <c r="S142" s="37"/>
      <c r="T142" s="37"/>
      <c r="U142" s="37"/>
      <c r="V142" s="37"/>
      <c r="W142" s="37"/>
    </row>
    <row r="143" spans="1:23" ht="24.75" customHeight="1">
      <c r="A143" s="77">
        <f>COUNTIF($C$6:$C$185,ArrivéeF!C143)+COUNTIF(ArrivéeG!$C$6:C$185,ArrivéeF!C143)</f>
        <v>0</v>
      </c>
      <c r="B143" s="79">
        <v>138</v>
      </c>
      <c r="C143" s="80"/>
      <c r="D143" s="28">
        <f t="shared" si="21"/>
      </c>
      <c r="E143" s="76">
        <f t="shared" si="22"/>
        <v>0</v>
      </c>
      <c r="F143" s="13">
        <v>518</v>
      </c>
      <c r="G143" s="12" t="e">
        <f t="shared" si="23"/>
        <v>#N/A</v>
      </c>
      <c r="K143" s="32">
        <f t="shared" si="30"/>
        <v>0</v>
      </c>
      <c r="L143" s="36">
        <f t="shared" si="24"/>
        <v>0</v>
      </c>
      <c r="M143" s="36">
        <f t="shared" si="25"/>
        <v>0</v>
      </c>
      <c r="N143" s="36">
        <f t="shared" si="26"/>
        <v>0</v>
      </c>
      <c r="O143" s="36">
        <f t="shared" si="27"/>
        <v>0</v>
      </c>
      <c r="P143" s="36">
        <f t="shared" si="28"/>
        <v>0</v>
      </c>
      <c r="Q143" s="36">
        <f t="shared" si="29"/>
        <v>0</v>
      </c>
      <c r="R143" s="37"/>
      <c r="S143" s="37"/>
      <c r="T143" s="37"/>
      <c r="U143" s="37"/>
      <c r="V143" s="37"/>
      <c r="W143" s="37"/>
    </row>
    <row r="144" spans="1:23" ht="24.75" customHeight="1">
      <c r="A144" s="77">
        <f>COUNTIF($C$6:$C$185,ArrivéeF!C144)+COUNTIF(ArrivéeG!$C$6:C$185,ArrivéeF!C144)</f>
        <v>0</v>
      </c>
      <c r="B144" s="79">
        <v>139</v>
      </c>
      <c r="C144" s="80"/>
      <c r="D144" s="28">
        <f t="shared" si="21"/>
      </c>
      <c r="E144" s="76">
        <f t="shared" si="22"/>
        <v>0</v>
      </c>
      <c r="F144" s="13">
        <v>519</v>
      </c>
      <c r="G144" s="12" t="e">
        <f t="shared" si="23"/>
        <v>#N/A</v>
      </c>
      <c r="K144" s="32">
        <f t="shared" si="30"/>
        <v>0</v>
      </c>
      <c r="L144" s="36">
        <f t="shared" si="24"/>
        <v>0</v>
      </c>
      <c r="M144" s="36">
        <f t="shared" si="25"/>
        <v>0</v>
      </c>
      <c r="N144" s="36">
        <f t="shared" si="26"/>
        <v>0</v>
      </c>
      <c r="O144" s="36">
        <f t="shared" si="27"/>
        <v>0</v>
      </c>
      <c r="P144" s="36">
        <f t="shared" si="28"/>
        <v>0</v>
      </c>
      <c r="Q144" s="36">
        <f t="shared" si="29"/>
        <v>0</v>
      </c>
      <c r="R144" s="37"/>
      <c r="S144" s="37"/>
      <c r="T144" s="37"/>
      <c r="U144" s="37"/>
      <c r="V144" s="37"/>
      <c r="W144" s="37"/>
    </row>
    <row r="145" spans="1:23" ht="24.75" customHeight="1">
      <c r="A145" s="77">
        <f>COUNTIF($C$6:$C$185,ArrivéeF!C145)+COUNTIF(ArrivéeG!$C$6:C$185,ArrivéeF!C145)</f>
        <v>0</v>
      </c>
      <c r="B145" s="79">
        <v>140</v>
      </c>
      <c r="C145" s="80"/>
      <c r="D145" s="28">
        <f t="shared" si="21"/>
      </c>
      <c r="E145" s="76">
        <f t="shared" si="22"/>
        <v>0</v>
      </c>
      <c r="F145" s="13">
        <v>520</v>
      </c>
      <c r="G145" s="12" t="e">
        <f t="shared" si="23"/>
        <v>#N/A</v>
      </c>
      <c r="K145" s="32">
        <f t="shared" si="30"/>
        <v>0</v>
      </c>
      <c r="L145" s="36">
        <f t="shared" si="24"/>
        <v>0</v>
      </c>
      <c r="M145" s="36">
        <f t="shared" si="25"/>
        <v>0</v>
      </c>
      <c r="N145" s="36">
        <f t="shared" si="26"/>
        <v>0</v>
      </c>
      <c r="O145" s="36">
        <f t="shared" si="27"/>
        <v>0</v>
      </c>
      <c r="P145" s="36">
        <f t="shared" si="28"/>
        <v>0</v>
      </c>
      <c r="Q145" s="36">
        <f t="shared" si="29"/>
        <v>0</v>
      </c>
      <c r="R145" s="37"/>
      <c r="S145" s="37"/>
      <c r="T145" s="37"/>
      <c r="U145" s="37"/>
      <c r="V145" s="37"/>
      <c r="W145" s="37"/>
    </row>
    <row r="146" spans="1:23" ht="24.75" customHeight="1">
      <c r="A146" s="77">
        <f>COUNTIF($C$6:$C$185,ArrivéeF!C146)+COUNTIF(ArrivéeG!$C$6:C$185,ArrivéeF!C146)</f>
        <v>0</v>
      </c>
      <c r="B146" s="79">
        <v>141</v>
      </c>
      <c r="C146" s="80"/>
      <c r="D146" s="28">
        <f t="shared" si="21"/>
      </c>
      <c r="E146" s="76">
        <f t="shared" si="22"/>
        <v>0</v>
      </c>
      <c r="F146" s="13">
        <v>521</v>
      </c>
      <c r="G146" s="12" t="e">
        <f t="shared" si="23"/>
        <v>#N/A</v>
      </c>
      <c r="K146" s="32">
        <f t="shared" si="30"/>
        <v>0</v>
      </c>
      <c r="L146" s="36">
        <f t="shared" si="24"/>
        <v>0</v>
      </c>
      <c r="M146" s="36">
        <f t="shared" si="25"/>
        <v>0</v>
      </c>
      <c r="N146" s="36">
        <f t="shared" si="26"/>
        <v>0</v>
      </c>
      <c r="O146" s="36">
        <f t="shared" si="27"/>
        <v>0</v>
      </c>
      <c r="P146" s="36">
        <f t="shared" si="28"/>
        <v>0</v>
      </c>
      <c r="Q146" s="36">
        <f t="shared" si="29"/>
        <v>0</v>
      </c>
      <c r="R146" s="37"/>
      <c r="S146" s="37"/>
      <c r="T146" s="37"/>
      <c r="U146" s="37"/>
      <c r="V146" s="37"/>
      <c r="W146" s="37"/>
    </row>
    <row r="147" spans="1:23" ht="24.75" customHeight="1">
      <c r="A147" s="77">
        <f>COUNTIF($C$6:$C$185,ArrivéeF!C147)+COUNTIF(ArrivéeG!$C$6:C$185,ArrivéeF!C147)</f>
        <v>0</v>
      </c>
      <c r="B147" s="79">
        <v>142</v>
      </c>
      <c r="C147" s="80"/>
      <c r="D147" s="28">
        <f t="shared" si="21"/>
      </c>
      <c r="E147" s="76">
        <f t="shared" si="22"/>
        <v>0</v>
      </c>
      <c r="F147" s="13">
        <v>522</v>
      </c>
      <c r="G147" s="12" t="e">
        <f t="shared" si="23"/>
        <v>#N/A</v>
      </c>
      <c r="K147" s="32">
        <f t="shared" si="30"/>
        <v>0</v>
      </c>
      <c r="L147" s="36">
        <f t="shared" si="24"/>
        <v>0</v>
      </c>
      <c r="M147" s="36">
        <f t="shared" si="25"/>
        <v>0</v>
      </c>
      <c r="N147" s="36">
        <f t="shared" si="26"/>
        <v>0</v>
      </c>
      <c r="O147" s="36">
        <f t="shared" si="27"/>
        <v>0</v>
      </c>
      <c r="P147" s="36">
        <f t="shared" si="28"/>
        <v>0</v>
      </c>
      <c r="Q147" s="36">
        <f t="shared" si="29"/>
        <v>0</v>
      </c>
      <c r="R147" s="37"/>
      <c r="S147" s="37"/>
      <c r="T147" s="37"/>
      <c r="U147" s="37"/>
      <c r="V147" s="37"/>
      <c r="W147" s="37"/>
    </row>
    <row r="148" spans="1:23" ht="24.75" customHeight="1">
      <c r="A148" s="77">
        <f>COUNTIF($C$6:$C$185,ArrivéeF!C148)+COUNTIF(ArrivéeG!$C$6:C$185,ArrivéeF!C148)</f>
        <v>0</v>
      </c>
      <c r="B148" s="79">
        <v>143</v>
      </c>
      <c r="C148" s="80"/>
      <c r="D148" s="28">
        <f t="shared" si="21"/>
      </c>
      <c r="E148" s="76">
        <f t="shared" si="22"/>
        <v>0</v>
      </c>
      <c r="F148" s="13">
        <v>523</v>
      </c>
      <c r="G148" s="12" t="e">
        <f t="shared" si="23"/>
        <v>#N/A</v>
      </c>
      <c r="K148" s="32">
        <f t="shared" si="30"/>
        <v>0</v>
      </c>
      <c r="L148" s="36">
        <f t="shared" si="24"/>
        <v>0</v>
      </c>
      <c r="M148" s="36">
        <f t="shared" si="25"/>
        <v>0</v>
      </c>
      <c r="N148" s="36">
        <f t="shared" si="26"/>
        <v>0</v>
      </c>
      <c r="O148" s="36">
        <f t="shared" si="27"/>
        <v>0</v>
      </c>
      <c r="P148" s="36">
        <f t="shared" si="28"/>
        <v>0</v>
      </c>
      <c r="Q148" s="36">
        <f t="shared" si="29"/>
        <v>0</v>
      </c>
      <c r="R148" s="37"/>
      <c r="S148" s="37"/>
      <c r="T148" s="37"/>
      <c r="U148" s="37"/>
      <c r="V148" s="37"/>
      <c r="W148" s="37"/>
    </row>
    <row r="149" spans="1:23" ht="24.75" customHeight="1">
      <c r="A149" s="77">
        <f>COUNTIF($C$6:$C$185,ArrivéeF!C149)+COUNTIF(ArrivéeG!$C$6:C$185,ArrivéeF!C149)</f>
        <v>0</v>
      </c>
      <c r="B149" s="79">
        <v>144</v>
      </c>
      <c r="C149" s="80"/>
      <c r="D149" s="28">
        <f t="shared" si="21"/>
      </c>
      <c r="E149" s="76">
        <f t="shared" si="22"/>
        <v>0</v>
      </c>
      <c r="F149" s="13">
        <v>524</v>
      </c>
      <c r="G149" s="12" t="e">
        <f t="shared" si="23"/>
        <v>#N/A</v>
      </c>
      <c r="K149" s="32">
        <f t="shared" si="30"/>
        <v>0</v>
      </c>
      <c r="L149" s="36">
        <f t="shared" si="24"/>
        <v>0</v>
      </c>
      <c r="M149" s="36">
        <f t="shared" si="25"/>
        <v>0</v>
      </c>
      <c r="N149" s="36">
        <f t="shared" si="26"/>
        <v>0</v>
      </c>
      <c r="O149" s="36">
        <f t="shared" si="27"/>
        <v>0</v>
      </c>
      <c r="P149" s="36">
        <f t="shared" si="28"/>
        <v>0</v>
      </c>
      <c r="Q149" s="36">
        <f t="shared" si="29"/>
        <v>0</v>
      </c>
      <c r="R149" s="37"/>
      <c r="S149" s="37"/>
      <c r="T149" s="37"/>
      <c r="U149" s="37"/>
      <c r="V149" s="37"/>
      <c r="W149" s="37"/>
    </row>
    <row r="150" spans="1:23" ht="24.75" customHeight="1">
      <c r="A150" s="77">
        <f>COUNTIF($C$6:$C$185,ArrivéeF!C150)+COUNTIF(ArrivéeG!$C$6:C$185,ArrivéeF!C150)</f>
        <v>0</v>
      </c>
      <c r="B150" s="79">
        <v>145</v>
      </c>
      <c r="C150" s="80"/>
      <c r="D150" s="28">
        <f t="shared" si="21"/>
      </c>
      <c r="E150" s="76">
        <f t="shared" si="22"/>
        <v>0</v>
      </c>
      <c r="F150" s="13">
        <v>525</v>
      </c>
      <c r="G150" s="12" t="e">
        <f t="shared" si="23"/>
        <v>#N/A</v>
      </c>
      <c r="K150" s="32">
        <f t="shared" si="30"/>
        <v>0</v>
      </c>
      <c r="L150" s="36">
        <f t="shared" si="24"/>
        <v>0</v>
      </c>
      <c r="M150" s="36">
        <f t="shared" si="25"/>
        <v>0</v>
      </c>
      <c r="N150" s="36">
        <f t="shared" si="26"/>
        <v>0</v>
      </c>
      <c r="O150" s="36">
        <f t="shared" si="27"/>
        <v>0</v>
      </c>
      <c r="P150" s="36">
        <f t="shared" si="28"/>
        <v>0</v>
      </c>
      <c r="Q150" s="36">
        <f t="shared" si="29"/>
        <v>0</v>
      </c>
      <c r="R150" s="37"/>
      <c r="S150" s="37"/>
      <c r="T150" s="37"/>
      <c r="U150" s="37"/>
      <c r="V150" s="37"/>
      <c r="W150" s="37"/>
    </row>
    <row r="151" spans="1:23" ht="24.75" customHeight="1">
      <c r="A151" s="77">
        <f>COUNTIF($C$6:$C$185,ArrivéeF!C151)+COUNTIF(ArrivéeG!$C$6:C$185,ArrivéeF!C151)</f>
        <v>0</v>
      </c>
      <c r="B151" s="79">
        <v>146</v>
      </c>
      <c r="C151" s="80"/>
      <c r="D151" s="28">
        <f t="shared" si="21"/>
      </c>
      <c r="E151" s="76">
        <f t="shared" si="22"/>
        <v>0</v>
      </c>
      <c r="F151" s="13">
        <v>526</v>
      </c>
      <c r="G151" s="12" t="e">
        <f t="shared" si="23"/>
        <v>#N/A</v>
      </c>
      <c r="K151" s="32">
        <f t="shared" si="30"/>
        <v>0</v>
      </c>
      <c r="L151" s="36">
        <f t="shared" si="24"/>
        <v>0</v>
      </c>
      <c r="M151" s="36">
        <f t="shared" si="25"/>
        <v>0</v>
      </c>
      <c r="N151" s="36">
        <f t="shared" si="26"/>
        <v>0</v>
      </c>
      <c r="O151" s="36">
        <f t="shared" si="27"/>
        <v>0</v>
      </c>
      <c r="P151" s="36">
        <f t="shared" si="28"/>
        <v>0</v>
      </c>
      <c r="Q151" s="36">
        <f t="shared" si="29"/>
        <v>0</v>
      </c>
      <c r="R151" s="37"/>
      <c r="S151" s="37"/>
      <c r="T151" s="37"/>
      <c r="U151" s="37"/>
      <c r="V151" s="37"/>
      <c r="W151" s="37"/>
    </row>
    <row r="152" spans="1:23" ht="24.75" customHeight="1">
      <c r="A152" s="77">
        <f>COUNTIF($C$6:$C$185,ArrivéeF!C152)+COUNTIF(ArrivéeG!$C$6:C$185,ArrivéeF!C152)</f>
        <v>0</v>
      </c>
      <c r="B152" s="79">
        <v>147</v>
      </c>
      <c r="C152" s="80"/>
      <c r="D152" s="28">
        <f t="shared" si="21"/>
      </c>
      <c r="E152" s="76">
        <f t="shared" si="22"/>
        <v>0</v>
      </c>
      <c r="F152" s="13">
        <v>527</v>
      </c>
      <c r="G152" s="12" t="e">
        <f t="shared" si="23"/>
        <v>#N/A</v>
      </c>
      <c r="K152" s="32">
        <f t="shared" si="30"/>
        <v>0</v>
      </c>
      <c r="L152" s="36">
        <f t="shared" si="24"/>
        <v>0</v>
      </c>
      <c r="M152" s="36">
        <f t="shared" si="25"/>
        <v>0</v>
      </c>
      <c r="N152" s="36">
        <f t="shared" si="26"/>
        <v>0</v>
      </c>
      <c r="O152" s="36">
        <f t="shared" si="27"/>
        <v>0</v>
      </c>
      <c r="P152" s="36">
        <f t="shared" si="28"/>
        <v>0</v>
      </c>
      <c r="Q152" s="36">
        <f t="shared" si="29"/>
        <v>0</v>
      </c>
      <c r="R152" s="37"/>
      <c r="S152" s="37"/>
      <c r="T152" s="37"/>
      <c r="U152" s="37"/>
      <c r="V152" s="37"/>
      <c r="W152" s="37"/>
    </row>
    <row r="153" spans="1:23" ht="24.75" customHeight="1">
      <c r="A153" s="77">
        <f>COUNTIF($C$6:$C$185,ArrivéeF!C153)+COUNTIF(ArrivéeG!$C$6:C$185,ArrivéeF!C153)</f>
        <v>0</v>
      </c>
      <c r="B153" s="79">
        <v>148</v>
      </c>
      <c r="C153" s="80"/>
      <c r="D153" s="28">
        <f t="shared" si="21"/>
      </c>
      <c r="E153" s="76">
        <f t="shared" si="22"/>
        <v>0</v>
      </c>
      <c r="F153" s="13">
        <v>528</v>
      </c>
      <c r="G153" s="12" t="e">
        <f t="shared" si="23"/>
        <v>#N/A</v>
      </c>
      <c r="K153" s="32">
        <f t="shared" si="30"/>
        <v>0</v>
      </c>
      <c r="L153" s="36">
        <f t="shared" si="24"/>
        <v>0</v>
      </c>
      <c r="M153" s="36">
        <f t="shared" si="25"/>
        <v>0</v>
      </c>
      <c r="N153" s="36">
        <f t="shared" si="26"/>
        <v>0</v>
      </c>
      <c r="O153" s="36">
        <f t="shared" si="27"/>
        <v>0</v>
      </c>
      <c r="P153" s="36">
        <f t="shared" si="28"/>
        <v>0</v>
      </c>
      <c r="Q153" s="36">
        <f t="shared" si="29"/>
        <v>0</v>
      </c>
      <c r="R153" s="37"/>
      <c r="S153" s="37"/>
      <c r="T153" s="37"/>
      <c r="U153" s="37"/>
      <c r="V153" s="37"/>
      <c r="W153" s="37"/>
    </row>
    <row r="154" spans="1:23" ht="24.75" customHeight="1">
      <c r="A154" s="77">
        <f>COUNTIF($C$6:$C$185,ArrivéeF!C154)+COUNTIF(ArrivéeG!$C$6:C$185,ArrivéeF!C154)</f>
        <v>0</v>
      </c>
      <c r="B154" s="79">
        <v>149</v>
      </c>
      <c r="C154" s="80"/>
      <c r="D154" s="28">
        <f t="shared" si="21"/>
      </c>
      <c r="E154" s="76">
        <f t="shared" si="22"/>
        <v>0</v>
      </c>
      <c r="F154" s="13">
        <v>529</v>
      </c>
      <c r="G154" s="12" t="e">
        <f t="shared" si="23"/>
        <v>#N/A</v>
      </c>
      <c r="K154" s="32">
        <f t="shared" si="30"/>
        <v>0</v>
      </c>
      <c r="L154" s="36">
        <f t="shared" si="24"/>
        <v>0</v>
      </c>
      <c r="M154" s="36">
        <f t="shared" si="25"/>
        <v>0</v>
      </c>
      <c r="N154" s="36">
        <f t="shared" si="26"/>
        <v>0</v>
      </c>
      <c r="O154" s="36">
        <f t="shared" si="27"/>
        <v>0</v>
      </c>
      <c r="P154" s="36">
        <f t="shared" si="28"/>
        <v>0</v>
      </c>
      <c r="Q154" s="36">
        <f t="shared" si="29"/>
        <v>0</v>
      </c>
      <c r="R154" s="37"/>
      <c r="S154" s="37"/>
      <c r="T154" s="37"/>
      <c r="U154" s="37"/>
      <c r="V154" s="37"/>
      <c r="W154" s="37"/>
    </row>
    <row r="155" spans="1:23" ht="24.75" customHeight="1">
      <c r="A155" s="77">
        <f>COUNTIF($C$6:$C$185,ArrivéeF!C155)+COUNTIF(ArrivéeG!$C$6:C$185,ArrivéeF!C155)</f>
        <v>0</v>
      </c>
      <c r="B155" s="79">
        <v>150</v>
      </c>
      <c r="C155" s="80"/>
      <c r="D155" s="28">
        <f t="shared" si="21"/>
      </c>
      <c r="E155" s="76">
        <f t="shared" si="22"/>
        <v>0</v>
      </c>
      <c r="F155" s="13">
        <v>530</v>
      </c>
      <c r="G155" s="12" t="e">
        <f t="shared" si="23"/>
        <v>#N/A</v>
      </c>
      <c r="K155" s="32">
        <f t="shared" si="30"/>
        <v>0</v>
      </c>
      <c r="L155" s="36">
        <f t="shared" si="24"/>
        <v>0</v>
      </c>
      <c r="M155" s="36">
        <f t="shared" si="25"/>
        <v>0</v>
      </c>
      <c r="N155" s="36">
        <f t="shared" si="26"/>
        <v>0</v>
      </c>
      <c r="O155" s="36">
        <f t="shared" si="27"/>
        <v>0</v>
      </c>
      <c r="P155" s="36">
        <f t="shared" si="28"/>
        <v>0</v>
      </c>
      <c r="Q155" s="36">
        <f t="shared" si="29"/>
        <v>0</v>
      </c>
      <c r="R155" s="37"/>
      <c r="S155" s="37"/>
      <c r="T155" s="37"/>
      <c r="U155" s="37"/>
      <c r="V155" s="37"/>
      <c r="W155" s="37"/>
    </row>
    <row r="156" spans="1:23" ht="24.75" customHeight="1">
      <c r="A156" s="77">
        <f>COUNTIF($C$6:$C$185,ArrivéeF!C156)+COUNTIF(ArrivéeG!$C$6:C$185,ArrivéeF!C156)</f>
        <v>0</v>
      </c>
      <c r="B156" s="79">
        <v>151</v>
      </c>
      <c r="C156" s="80"/>
      <c r="D156" s="28">
        <f t="shared" si="21"/>
      </c>
      <c r="E156" s="76">
        <f t="shared" si="22"/>
        <v>0</v>
      </c>
      <c r="F156" s="13">
        <v>601</v>
      </c>
      <c r="G156" s="12" t="e">
        <f t="shared" si="23"/>
        <v>#N/A</v>
      </c>
      <c r="K156" s="32">
        <f t="shared" si="30"/>
        <v>0</v>
      </c>
      <c r="L156" s="36">
        <f t="shared" si="24"/>
        <v>0</v>
      </c>
      <c r="M156" s="36">
        <f t="shared" si="25"/>
        <v>0</v>
      </c>
      <c r="N156" s="36">
        <f t="shared" si="26"/>
        <v>0</v>
      </c>
      <c r="O156" s="36">
        <f t="shared" si="27"/>
        <v>0</v>
      </c>
      <c r="P156" s="36">
        <f t="shared" si="28"/>
        <v>0</v>
      </c>
      <c r="Q156" s="36">
        <f t="shared" si="29"/>
        <v>0</v>
      </c>
      <c r="R156" s="37"/>
      <c r="S156" s="37"/>
      <c r="T156" s="37"/>
      <c r="U156" s="37"/>
      <c r="V156" s="37"/>
      <c r="W156" s="37"/>
    </row>
    <row r="157" spans="1:23" ht="24.75" customHeight="1">
      <c r="A157" s="77">
        <f>COUNTIF($C$6:$C$185,ArrivéeF!C157)+COUNTIF(ArrivéeG!$C$6:C$185,ArrivéeF!C157)</f>
        <v>0</v>
      </c>
      <c r="B157" s="79">
        <v>152</v>
      </c>
      <c r="C157" s="80"/>
      <c r="D157" s="28">
        <f t="shared" si="21"/>
      </c>
      <c r="E157" s="76">
        <f t="shared" si="22"/>
        <v>0</v>
      </c>
      <c r="F157" s="13">
        <v>602</v>
      </c>
      <c r="G157" s="12" t="e">
        <f t="shared" si="23"/>
        <v>#N/A</v>
      </c>
      <c r="K157" s="32">
        <f t="shared" si="30"/>
        <v>0</v>
      </c>
      <c r="L157" s="36">
        <f t="shared" si="24"/>
        <v>0</v>
      </c>
      <c r="M157" s="36">
        <f t="shared" si="25"/>
        <v>0</v>
      </c>
      <c r="N157" s="36">
        <f t="shared" si="26"/>
        <v>0</v>
      </c>
      <c r="O157" s="36">
        <f t="shared" si="27"/>
        <v>0</v>
      </c>
      <c r="P157" s="36">
        <f t="shared" si="28"/>
        <v>0</v>
      </c>
      <c r="Q157" s="36">
        <f t="shared" si="29"/>
        <v>0</v>
      </c>
      <c r="R157" s="37"/>
      <c r="S157" s="37"/>
      <c r="T157" s="37"/>
      <c r="U157" s="37"/>
      <c r="V157" s="37"/>
      <c r="W157" s="37"/>
    </row>
    <row r="158" spans="1:23" ht="24.75" customHeight="1">
      <c r="A158" s="77">
        <f>COUNTIF($C$6:$C$185,ArrivéeF!C158)+COUNTIF(ArrivéeG!$C$6:C$185,ArrivéeF!C158)</f>
        <v>0</v>
      </c>
      <c r="B158" s="79">
        <v>153</v>
      </c>
      <c r="C158" s="80"/>
      <c r="D158" s="28">
        <f t="shared" si="21"/>
      </c>
      <c r="E158" s="76">
        <f t="shared" si="22"/>
        <v>0</v>
      </c>
      <c r="F158" s="13">
        <v>603</v>
      </c>
      <c r="G158" s="12" t="e">
        <f t="shared" si="23"/>
        <v>#N/A</v>
      </c>
      <c r="K158" s="32">
        <f t="shared" si="30"/>
        <v>0</v>
      </c>
      <c r="L158" s="36">
        <f t="shared" si="24"/>
        <v>0</v>
      </c>
      <c r="M158" s="36">
        <f t="shared" si="25"/>
        <v>0</v>
      </c>
      <c r="N158" s="36">
        <f t="shared" si="26"/>
        <v>0</v>
      </c>
      <c r="O158" s="36">
        <f t="shared" si="27"/>
        <v>0</v>
      </c>
      <c r="P158" s="36">
        <f t="shared" si="28"/>
        <v>0</v>
      </c>
      <c r="Q158" s="36">
        <f t="shared" si="29"/>
        <v>0</v>
      </c>
      <c r="R158" s="37"/>
      <c r="S158" s="37"/>
      <c r="T158" s="37"/>
      <c r="U158" s="37"/>
      <c r="V158" s="37"/>
      <c r="W158" s="37"/>
    </row>
    <row r="159" spans="1:23" ht="24.75" customHeight="1">
      <c r="A159" s="77">
        <f>COUNTIF($C$6:$C$185,ArrivéeF!C159)+COUNTIF(ArrivéeG!$C$6:C$185,ArrivéeF!C159)</f>
        <v>0</v>
      </c>
      <c r="B159" s="79">
        <v>154</v>
      </c>
      <c r="C159" s="80"/>
      <c r="D159" s="28">
        <f t="shared" si="21"/>
      </c>
      <c r="E159" s="76">
        <f t="shared" si="22"/>
        <v>0</v>
      </c>
      <c r="F159" s="13">
        <v>604</v>
      </c>
      <c r="G159" s="12" t="e">
        <f t="shared" si="23"/>
        <v>#N/A</v>
      </c>
      <c r="K159" s="32">
        <f t="shared" si="30"/>
        <v>0</v>
      </c>
      <c r="L159" s="36">
        <f t="shared" si="24"/>
        <v>0</v>
      </c>
      <c r="M159" s="36">
        <f t="shared" si="25"/>
        <v>0</v>
      </c>
      <c r="N159" s="36">
        <f t="shared" si="26"/>
        <v>0</v>
      </c>
      <c r="O159" s="36">
        <f t="shared" si="27"/>
        <v>0</v>
      </c>
      <c r="P159" s="36">
        <f t="shared" si="28"/>
        <v>0</v>
      </c>
      <c r="Q159" s="36">
        <f t="shared" si="29"/>
        <v>0</v>
      </c>
      <c r="R159" s="37"/>
      <c r="S159" s="37"/>
      <c r="T159" s="37"/>
      <c r="U159" s="37"/>
      <c r="V159" s="37"/>
      <c r="W159" s="37"/>
    </row>
    <row r="160" spans="1:23" ht="24.75" customHeight="1">
      <c r="A160" s="77">
        <f>COUNTIF($C$6:$C$185,ArrivéeF!C160)+COUNTIF(ArrivéeG!$C$6:C$185,ArrivéeF!C160)</f>
        <v>0</v>
      </c>
      <c r="B160" s="79">
        <v>155</v>
      </c>
      <c r="C160" s="80"/>
      <c r="D160" s="28">
        <f t="shared" si="21"/>
      </c>
      <c r="E160" s="76">
        <f t="shared" si="22"/>
        <v>0</v>
      </c>
      <c r="F160" s="13">
        <v>605</v>
      </c>
      <c r="G160" s="12" t="e">
        <f t="shared" si="23"/>
        <v>#N/A</v>
      </c>
      <c r="K160" s="32">
        <f t="shared" si="30"/>
        <v>0</v>
      </c>
      <c r="L160" s="36">
        <f t="shared" si="24"/>
        <v>0</v>
      </c>
      <c r="M160" s="36">
        <f t="shared" si="25"/>
        <v>0</v>
      </c>
      <c r="N160" s="36">
        <f t="shared" si="26"/>
        <v>0</v>
      </c>
      <c r="O160" s="36">
        <f t="shared" si="27"/>
        <v>0</v>
      </c>
      <c r="P160" s="36">
        <f t="shared" si="28"/>
        <v>0</v>
      </c>
      <c r="Q160" s="36">
        <f t="shared" si="29"/>
        <v>0</v>
      </c>
      <c r="R160" s="37"/>
      <c r="S160" s="37"/>
      <c r="T160" s="37"/>
      <c r="U160" s="37"/>
      <c r="V160" s="37"/>
      <c r="W160" s="37"/>
    </row>
    <row r="161" spans="1:23" ht="24.75" customHeight="1">
      <c r="A161" s="77">
        <f>COUNTIF($C$6:$C$185,ArrivéeF!C161)+COUNTIF(ArrivéeG!$C$6:C$185,ArrivéeF!C161)</f>
        <v>0</v>
      </c>
      <c r="B161" s="79">
        <v>156</v>
      </c>
      <c r="C161" s="80"/>
      <c r="D161" s="28">
        <f t="shared" si="21"/>
      </c>
      <c r="E161" s="76">
        <f t="shared" si="22"/>
        <v>0</v>
      </c>
      <c r="F161" s="13">
        <v>606</v>
      </c>
      <c r="G161" s="12" t="e">
        <f t="shared" si="23"/>
        <v>#N/A</v>
      </c>
      <c r="K161" s="32">
        <f t="shared" si="30"/>
        <v>0</v>
      </c>
      <c r="L161" s="36">
        <f t="shared" si="24"/>
        <v>0</v>
      </c>
      <c r="M161" s="36">
        <f t="shared" si="25"/>
        <v>0</v>
      </c>
      <c r="N161" s="36">
        <f t="shared" si="26"/>
        <v>0</v>
      </c>
      <c r="O161" s="36">
        <f t="shared" si="27"/>
        <v>0</v>
      </c>
      <c r="P161" s="36">
        <f t="shared" si="28"/>
        <v>0</v>
      </c>
      <c r="Q161" s="36">
        <f t="shared" si="29"/>
        <v>0</v>
      </c>
      <c r="R161" s="37"/>
      <c r="S161" s="37"/>
      <c r="T161" s="37"/>
      <c r="U161" s="37"/>
      <c r="V161" s="37"/>
      <c r="W161" s="37"/>
    </row>
    <row r="162" spans="1:23" ht="24.75" customHeight="1">
      <c r="A162" s="77">
        <f>COUNTIF($C$6:$C$185,ArrivéeF!C162)+COUNTIF(ArrivéeG!$C$6:C$185,ArrivéeF!C162)</f>
        <v>0</v>
      </c>
      <c r="B162" s="79">
        <v>157</v>
      </c>
      <c r="C162" s="80"/>
      <c r="D162" s="28">
        <f t="shared" si="21"/>
      </c>
      <c r="E162" s="76">
        <f t="shared" si="22"/>
        <v>0</v>
      </c>
      <c r="F162" s="13">
        <v>607</v>
      </c>
      <c r="G162" s="12" t="e">
        <f t="shared" si="23"/>
        <v>#N/A</v>
      </c>
      <c r="K162" s="32">
        <f t="shared" si="30"/>
        <v>0</v>
      </c>
      <c r="L162" s="36">
        <f t="shared" si="24"/>
        <v>0</v>
      </c>
      <c r="M162" s="36">
        <f t="shared" si="25"/>
        <v>0</v>
      </c>
      <c r="N162" s="36">
        <f t="shared" si="26"/>
        <v>0</v>
      </c>
      <c r="O162" s="36">
        <f t="shared" si="27"/>
        <v>0</v>
      </c>
      <c r="P162" s="36">
        <f t="shared" si="28"/>
        <v>0</v>
      </c>
      <c r="Q162" s="36">
        <f t="shared" si="29"/>
        <v>0</v>
      </c>
      <c r="R162" s="37"/>
      <c r="S162" s="37"/>
      <c r="T162" s="37"/>
      <c r="U162" s="37"/>
      <c r="V162" s="37"/>
      <c r="W162" s="37"/>
    </row>
    <row r="163" spans="1:23" ht="24.75" customHeight="1">
      <c r="A163" s="77">
        <f>COUNTIF($C$6:$C$185,ArrivéeF!C163)+COUNTIF(ArrivéeG!$C$6:C$185,ArrivéeF!C163)</f>
        <v>0</v>
      </c>
      <c r="B163" s="79">
        <v>158</v>
      </c>
      <c r="C163" s="80"/>
      <c r="D163" s="28">
        <f t="shared" si="21"/>
      </c>
      <c r="E163" s="76">
        <f t="shared" si="22"/>
        <v>0</v>
      </c>
      <c r="F163" s="13">
        <v>608</v>
      </c>
      <c r="G163" s="12" t="e">
        <f t="shared" si="23"/>
        <v>#N/A</v>
      </c>
      <c r="K163" s="32">
        <f t="shared" si="30"/>
        <v>0</v>
      </c>
      <c r="L163" s="36">
        <f t="shared" si="24"/>
        <v>0</v>
      </c>
      <c r="M163" s="36">
        <f t="shared" si="25"/>
        <v>0</v>
      </c>
      <c r="N163" s="36">
        <f t="shared" si="26"/>
        <v>0</v>
      </c>
      <c r="O163" s="36">
        <f t="shared" si="27"/>
        <v>0</v>
      </c>
      <c r="P163" s="36">
        <f t="shared" si="28"/>
        <v>0</v>
      </c>
      <c r="Q163" s="36">
        <f t="shared" si="29"/>
        <v>0</v>
      </c>
      <c r="R163" s="37"/>
      <c r="S163" s="37"/>
      <c r="T163" s="37"/>
      <c r="U163" s="37"/>
      <c r="V163" s="37"/>
      <c r="W163" s="37"/>
    </row>
    <row r="164" spans="1:23" ht="24.75" customHeight="1">
      <c r="A164" s="77">
        <f>COUNTIF($C$6:$C$185,ArrivéeF!C164)+COUNTIF(ArrivéeG!$C$6:C$185,ArrivéeF!C164)</f>
        <v>0</v>
      </c>
      <c r="B164" s="79">
        <v>159</v>
      </c>
      <c r="C164" s="80"/>
      <c r="D164" s="28">
        <f t="shared" si="21"/>
      </c>
      <c r="E164" s="76">
        <f t="shared" si="22"/>
        <v>0</v>
      </c>
      <c r="F164" s="13">
        <v>609</v>
      </c>
      <c r="G164" s="12" t="e">
        <f t="shared" si="23"/>
        <v>#N/A</v>
      </c>
      <c r="K164" s="32">
        <f t="shared" si="30"/>
        <v>0</v>
      </c>
      <c r="L164" s="36">
        <f t="shared" si="24"/>
        <v>0</v>
      </c>
      <c r="M164" s="36">
        <f t="shared" si="25"/>
        <v>0</v>
      </c>
      <c r="N164" s="36">
        <f t="shared" si="26"/>
        <v>0</v>
      </c>
      <c r="O164" s="36">
        <f t="shared" si="27"/>
        <v>0</v>
      </c>
      <c r="P164" s="36">
        <f t="shared" si="28"/>
        <v>0</v>
      </c>
      <c r="Q164" s="36">
        <f t="shared" si="29"/>
        <v>0</v>
      </c>
      <c r="R164" s="37"/>
      <c r="S164" s="37"/>
      <c r="T164" s="37"/>
      <c r="U164" s="37"/>
      <c r="V164" s="37"/>
      <c r="W164" s="37"/>
    </row>
    <row r="165" spans="1:23" ht="24.75" customHeight="1">
      <c r="A165" s="77">
        <f>COUNTIF($C$6:$C$185,ArrivéeF!C165)+COUNTIF(ArrivéeG!$C$6:C$185,ArrivéeF!C165)</f>
        <v>0</v>
      </c>
      <c r="B165" s="79">
        <v>160</v>
      </c>
      <c r="C165" s="80"/>
      <c r="D165" s="28">
        <f t="shared" si="21"/>
      </c>
      <c r="E165" s="76">
        <f t="shared" si="22"/>
        <v>0</v>
      </c>
      <c r="F165" s="13">
        <v>610</v>
      </c>
      <c r="G165" s="12" t="e">
        <f t="shared" si="23"/>
        <v>#N/A</v>
      </c>
      <c r="K165" s="32">
        <f t="shared" si="30"/>
        <v>0</v>
      </c>
      <c r="L165" s="36">
        <f t="shared" si="24"/>
        <v>0</v>
      </c>
      <c r="M165" s="36">
        <f t="shared" si="25"/>
        <v>0</v>
      </c>
      <c r="N165" s="36">
        <f t="shared" si="26"/>
        <v>0</v>
      </c>
      <c r="O165" s="36">
        <f t="shared" si="27"/>
        <v>0</v>
      </c>
      <c r="P165" s="36">
        <f t="shared" si="28"/>
        <v>0</v>
      </c>
      <c r="Q165" s="36">
        <f t="shared" si="29"/>
        <v>0</v>
      </c>
      <c r="R165" s="37"/>
      <c r="S165" s="37"/>
      <c r="T165" s="37"/>
      <c r="U165" s="37"/>
      <c r="V165" s="37"/>
      <c r="W165" s="37"/>
    </row>
    <row r="166" spans="1:23" ht="24.75" customHeight="1">
      <c r="A166" s="77">
        <f>COUNTIF($C$6:$C$185,ArrivéeF!C166)+COUNTIF(ArrivéeG!$C$6:C$185,ArrivéeF!C166)</f>
        <v>0</v>
      </c>
      <c r="B166" s="79">
        <v>161</v>
      </c>
      <c r="C166" s="80"/>
      <c r="D166" s="28">
        <f t="shared" si="21"/>
      </c>
      <c r="E166" s="76">
        <f t="shared" si="22"/>
        <v>0</v>
      </c>
      <c r="F166" s="13">
        <v>611</v>
      </c>
      <c r="G166" s="12" t="e">
        <f t="shared" si="23"/>
        <v>#N/A</v>
      </c>
      <c r="K166" s="32">
        <f t="shared" si="30"/>
        <v>0</v>
      </c>
      <c r="L166" s="36">
        <f t="shared" si="24"/>
        <v>0</v>
      </c>
      <c r="M166" s="36">
        <f t="shared" si="25"/>
        <v>0</v>
      </c>
      <c r="N166" s="36">
        <f t="shared" si="26"/>
        <v>0</v>
      </c>
      <c r="O166" s="36">
        <f t="shared" si="27"/>
        <v>0</v>
      </c>
      <c r="P166" s="36">
        <f t="shared" si="28"/>
        <v>0</v>
      </c>
      <c r="Q166" s="36">
        <f t="shared" si="29"/>
        <v>0</v>
      </c>
      <c r="R166" s="37"/>
      <c r="S166" s="37"/>
      <c r="T166" s="37"/>
      <c r="U166" s="37"/>
      <c r="V166" s="37"/>
      <c r="W166" s="37"/>
    </row>
    <row r="167" spans="1:23" ht="24.75" customHeight="1">
      <c r="A167" s="77">
        <f>COUNTIF($C$6:$C$185,ArrivéeF!C167)+COUNTIF(ArrivéeG!$C$6:C$185,ArrivéeF!C167)</f>
        <v>0</v>
      </c>
      <c r="B167" s="79">
        <v>162</v>
      </c>
      <c r="C167" s="80"/>
      <c r="D167" s="28">
        <f t="shared" si="21"/>
      </c>
      <c r="E167" s="76">
        <f t="shared" si="22"/>
        <v>0</v>
      </c>
      <c r="F167" s="13">
        <v>612</v>
      </c>
      <c r="G167" s="12" t="e">
        <f t="shared" si="23"/>
        <v>#N/A</v>
      </c>
      <c r="K167" s="32">
        <f t="shared" si="30"/>
        <v>0</v>
      </c>
      <c r="L167" s="36">
        <f t="shared" si="24"/>
        <v>0</v>
      </c>
      <c r="M167" s="36">
        <f t="shared" si="25"/>
        <v>0</v>
      </c>
      <c r="N167" s="36">
        <f t="shared" si="26"/>
        <v>0</v>
      </c>
      <c r="O167" s="36">
        <f t="shared" si="27"/>
        <v>0</v>
      </c>
      <c r="P167" s="36">
        <f t="shared" si="28"/>
        <v>0</v>
      </c>
      <c r="Q167" s="36">
        <f t="shared" si="29"/>
        <v>0</v>
      </c>
      <c r="R167" s="37"/>
      <c r="S167" s="37"/>
      <c r="T167" s="37"/>
      <c r="U167" s="37"/>
      <c r="V167" s="37"/>
      <c r="W167" s="37"/>
    </row>
    <row r="168" spans="1:23" ht="24.75" customHeight="1">
      <c r="A168" s="77">
        <f>COUNTIF($C$6:$C$185,ArrivéeF!C168)+COUNTIF(ArrivéeG!$C$6:C$185,ArrivéeF!C168)</f>
        <v>0</v>
      </c>
      <c r="B168" s="79">
        <v>163</v>
      </c>
      <c r="C168" s="80"/>
      <c r="D168" s="28">
        <f t="shared" si="21"/>
      </c>
      <c r="E168" s="76">
        <f t="shared" si="22"/>
        <v>0</v>
      </c>
      <c r="F168" s="13">
        <v>613</v>
      </c>
      <c r="G168" s="12" t="e">
        <f t="shared" si="23"/>
        <v>#N/A</v>
      </c>
      <c r="K168" s="32">
        <f t="shared" si="30"/>
        <v>0</v>
      </c>
      <c r="L168" s="36">
        <f t="shared" si="24"/>
        <v>0</v>
      </c>
      <c r="M168" s="36">
        <f t="shared" si="25"/>
        <v>0</v>
      </c>
      <c r="N168" s="36">
        <f t="shared" si="26"/>
        <v>0</v>
      </c>
      <c r="O168" s="36">
        <f t="shared" si="27"/>
        <v>0</v>
      </c>
      <c r="P168" s="36">
        <f t="shared" si="28"/>
        <v>0</v>
      </c>
      <c r="Q168" s="36">
        <f t="shared" si="29"/>
        <v>0</v>
      </c>
      <c r="R168" s="37"/>
      <c r="S168" s="37"/>
      <c r="T168" s="37"/>
      <c r="U168" s="37"/>
      <c r="V168" s="37"/>
      <c r="W168" s="37"/>
    </row>
    <row r="169" spans="1:23" ht="24.75" customHeight="1">
      <c r="A169" s="77">
        <f>COUNTIF($C$6:$C$185,ArrivéeF!C169)+COUNTIF(ArrivéeG!$C$6:C$185,ArrivéeF!C169)</f>
        <v>0</v>
      </c>
      <c r="B169" s="79">
        <v>164</v>
      </c>
      <c r="C169" s="80"/>
      <c r="D169" s="28">
        <f t="shared" si="21"/>
      </c>
      <c r="E169" s="76">
        <f t="shared" si="22"/>
        <v>0</v>
      </c>
      <c r="F169" s="13">
        <v>614</v>
      </c>
      <c r="G169" s="12" t="e">
        <f t="shared" si="23"/>
        <v>#N/A</v>
      </c>
      <c r="K169" s="32">
        <f t="shared" si="30"/>
        <v>0</v>
      </c>
      <c r="L169" s="36">
        <f t="shared" si="24"/>
        <v>0</v>
      </c>
      <c r="M169" s="36">
        <f t="shared" si="25"/>
        <v>0</v>
      </c>
      <c r="N169" s="36">
        <f t="shared" si="26"/>
        <v>0</v>
      </c>
      <c r="O169" s="36">
        <f t="shared" si="27"/>
        <v>0</v>
      </c>
      <c r="P169" s="36">
        <f t="shared" si="28"/>
        <v>0</v>
      </c>
      <c r="Q169" s="36">
        <f t="shared" si="29"/>
        <v>0</v>
      </c>
      <c r="R169" s="37"/>
      <c r="S169" s="37"/>
      <c r="T169" s="37"/>
      <c r="U169" s="37"/>
      <c r="V169" s="37"/>
      <c r="W169" s="37"/>
    </row>
    <row r="170" spans="1:23" ht="24.75" customHeight="1">
      <c r="A170" s="77">
        <f>COUNTIF($C$6:$C$185,ArrivéeF!C170)+COUNTIF(ArrivéeG!$C$6:C$185,ArrivéeF!C170)</f>
        <v>0</v>
      </c>
      <c r="B170" s="79">
        <v>165</v>
      </c>
      <c r="C170" s="80"/>
      <c r="D170" s="28">
        <f t="shared" si="21"/>
      </c>
      <c r="E170" s="76">
        <f t="shared" si="22"/>
        <v>0</v>
      </c>
      <c r="F170" s="13">
        <v>615</v>
      </c>
      <c r="G170" s="12" t="e">
        <f t="shared" si="23"/>
        <v>#N/A</v>
      </c>
      <c r="K170" s="32">
        <f t="shared" si="30"/>
        <v>0</v>
      </c>
      <c r="L170" s="36">
        <f t="shared" si="24"/>
        <v>0</v>
      </c>
      <c r="M170" s="36">
        <f t="shared" si="25"/>
        <v>0</v>
      </c>
      <c r="N170" s="36">
        <f t="shared" si="26"/>
        <v>0</v>
      </c>
      <c r="O170" s="36">
        <f t="shared" si="27"/>
        <v>0</v>
      </c>
      <c r="P170" s="36">
        <f t="shared" si="28"/>
        <v>0</v>
      </c>
      <c r="Q170" s="36">
        <f t="shared" si="29"/>
        <v>0</v>
      </c>
      <c r="R170" s="37"/>
      <c r="S170" s="37"/>
      <c r="T170" s="37"/>
      <c r="U170" s="37"/>
      <c r="V170" s="37"/>
      <c r="W170" s="37"/>
    </row>
    <row r="171" spans="1:23" ht="24.75" customHeight="1">
      <c r="A171" s="77">
        <f>COUNTIF($C$6:$C$185,ArrivéeF!C171)+COUNTIF(ArrivéeG!$C$6:C$185,ArrivéeF!C171)</f>
        <v>0</v>
      </c>
      <c r="B171" s="79">
        <v>166</v>
      </c>
      <c r="C171" s="80"/>
      <c r="D171" s="28">
        <f t="shared" si="21"/>
      </c>
      <c r="E171" s="76">
        <f t="shared" si="22"/>
        <v>0</v>
      </c>
      <c r="F171" s="13">
        <v>616</v>
      </c>
      <c r="G171" s="12" t="e">
        <f t="shared" si="23"/>
        <v>#N/A</v>
      </c>
      <c r="K171" s="32">
        <f t="shared" si="30"/>
        <v>0</v>
      </c>
      <c r="L171" s="36">
        <f t="shared" si="24"/>
        <v>0</v>
      </c>
      <c r="M171" s="36">
        <f t="shared" si="25"/>
        <v>0</v>
      </c>
      <c r="N171" s="36">
        <f t="shared" si="26"/>
        <v>0</v>
      </c>
      <c r="O171" s="36">
        <f t="shared" si="27"/>
        <v>0</v>
      </c>
      <c r="P171" s="36">
        <f t="shared" si="28"/>
        <v>0</v>
      </c>
      <c r="Q171" s="36">
        <f t="shared" si="29"/>
        <v>0</v>
      </c>
      <c r="R171" s="37"/>
      <c r="S171" s="37"/>
      <c r="T171" s="37"/>
      <c r="U171" s="37"/>
      <c r="V171" s="37"/>
      <c r="W171" s="37"/>
    </row>
    <row r="172" spans="1:23" ht="24.75" customHeight="1">
      <c r="A172" s="77">
        <f>COUNTIF($C$6:$C$185,ArrivéeF!C172)+COUNTIF(ArrivéeG!$C$6:C$185,ArrivéeF!C172)</f>
        <v>0</v>
      </c>
      <c r="B172" s="79">
        <v>167</v>
      </c>
      <c r="C172" s="80"/>
      <c r="D172" s="28">
        <f t="shared" si="21"/>
      </c>
      <c r="E172" s="76">
        <f t="shared" si="22"/>
        <v>0</v>
      </c>
      <c r="F172" s="13">
        <v>617</v>
      </c>
      <c r="G172" s="12" t="e">
        <f t="shared" si="23"/>
        <v>#N/A</v>
      </c>
      <c r="K172" s="32">
        <f t="shared" si="30"/>
        <v>0</v>
      </c>
      <c r="L172" s="36">
        <f t="shared" si="24"/>
        <v>0</v>
      </c>
      <c r="M172" s="36">
        <f t="shared" si="25"/>
        <v>0</v>
      </c>
      <c r="N172" s="36">
        <f t="shared" si="26"/>
        <v>0</v>
      </c>
      <c r="O172" s="36">
        <f t="shared" si="27"/>
        <v>0</v>
      </c>
      <c r="P172" s="36">
        <f t="shared" si="28"/>
        <v>0</v>
      </c>
      <c r="Q172" s="36">
        <f t="shared" si="29"/>
        <v>0</v>
      </c>
      <c r="R172" s="37"/>
      <c r="S172" s="37"/>
      <c r="T172" s="37"/>
      <c r="U172" s="37"/>
      <c r="V172" s="37"/>
      <c r="W172" s="37"/>
    </row>
    <row r="173" spans="1:23" ht="24.75" customHeight="1">
      <c r="A173" s="77">
        <f>COUNTIF($C$6:$C$185,ArrivéeF!C173)+COUNTIF(ArrivéeG!$C$6:C$185,ArrivéeF!C173)</f>
        <v>0</v>
      </c>
      <c r="B173" s="79">
        <v>168</v>
      </c>
      <c r="C173" s="80"/>
      <c r="D173" s="28">
        <f t="shared" si="21"/>
      </c>
      <c r="E173" s="76">
        <f t="shared" si="22"/>
        <v>0</v>
      </c>
      <c r="F173" s="13">
        <v>618</v>
      </c>
      <c r="G173" s="12" t="e">
        <f t="shared" si="23"/>
        <v>#N/A</v>
      </c>
      <c r="K173" s="32">
        <f t="shared" si="30"/>
        <v>0</v>
      </c>
      <c r="L173" s="36">
        <f t="shared" si="24"/>
        <v>0</v>
      </c>
      <c r="M173" s="36">
        <f t="shared" si="25"/>
        <v>0</v>
      </c>
      <c r="N173" s="36">
        <f t="shared" si="26"/>
        <v>0</v>
      </c>
      <c r="O173" s="36">
        <f t="shared" si="27"/>
        <v>0</v>
      </c>
      <c r="P173" s="36">
        <f t="shared" si="28"/>
        <v>0</v>
      </c>
      <c r="Q173" s="36">
        <f t="shared" si="29"/>
        <v>0</v>
      </c>
      <c r="R173" s="37"/>
      <c r="S173" s="37"/>
      <c r="T173" s="37"/>
      <c r="U173" s="37"/>
      <c r="V173" s="37"/>
      <c r="W173" s="37"/>
    </row>
    <row r="174" spans="1:23" ht="24.75" customHeight="1">
      <c r="A174" s="77">
        <f>COUNTIF($C$6:$C$185,ArrivéeF!C174)+COUNTIF(ArrivéeG!$C$6:C$185,ArrivéeF!C174)</f>
        <v>0</v>
      </c>
      <c r="B174" s="79">
        <v>169</v>
      </c>
      <c r="C174" s="80"/>
      <c r="D174" s="28">
        <f t="shared" si="21"/>
      </c>
      <c r="E174" s="76">
        <f t="shared" si="22"/>
        <v>0</v>
      </c>
      <c r="F174" s="13">
        <v>619</v>
      </c>
      <c r="G174" s="12" t="e">
        <f t="shared" si="23"/>
        <v>#N/A</v>
      </c>
      <c r="K174" s="32">
        <f t="shared" si="30"/>
        <v>0</v>
      </c>
      <c r="L174" s="36">
        <f t="shared" si="24"/>
        <v>0</v>
      </c>
      <c r="M174" s="36">
        <f t="shared" si="25"/>
        <v>0</v>
      </c>
      <c r="N174" s="36">
        <f t="shared" si="26"/>
        <v>0</v>
      </c>
      <c r="O174" s="36">
        <f t="shared" si="27"/>
        <v>0</v>
      </c>
      <c r="P174" s="36">
        <f t="shared" si="28"/>
        <v>0</v>
      </c>
      <c r="Q174" s="36">
        <f t="shared" si="29"/>
        <v>0</v>
      </c>
      <c r="R174" s="37"/>
      <c r="S174" s="37"/>
      <c r="T174" s="37"/>
      <c r="U174" s="37"/>
      <c r="V174" s="37"/>
      <c r="W174" s="37"/>
    </row>
    <row r="175" spans="1:23" ht="24.75" customHeight="1">
      <c r="A175" s="77">
        <f>COUNTIF($C$6:$C$185,ArrivéeF!C175)+COUNTIF(ArrivéeG!$C$6:C$185,ArrivéeF!C175)</f>
        <v>0</v>
      </c>
      <c r="B175" s="79">
        <v>170</v>
      </c>
      <c r="C175" s="80"/>
      <c r="D175" s="28">
        <f t="shared" si="21"/>
      </c>
      <c r="E175" s="76">
        <f t="shared" si="22"/>
        <v>0</v>
      </c>
      <c r="F175" s="13">
        <v>620</v>
      </c>
      <c r="G175" s="12" t="e">
        <f t="shared" si="23"/>
        <v>#N/A</v>
      </c>
      <c r="K175" s="32">
        <f t="shared" si="30"/>
        <v>0</v>
      </c>
      <c r="L175" s="36">
        <f t="shared" si="24"/>
        <v>0</v>
      </c>
      <c r="M175" s="36">
        <f t="shared" si="25"/>
        <v>0</v>
      </c>
      <c r="N175" s="36">
        <f t="shared" si="26"/>
        <v>0</v>
      </c>
      <c r="O175" s="36">
        <f t="shared" si="27"/>
        <v>0</v>
      </c>
      <c r="P175" s="36">
        <f t="shared" si="28"/>
        <v>0</v>
      </c>
      <c r="Q175" s="36">
        <f t="shared" si="29"/>
        <v>0</v>
      </c>
      <c r="R175" s="37"/>
      <c r="S175" s="37"/>
      <c r="T175" s="37"/>
      <c r="U175" s="37"/>
      <c r="V175" s="37"/>
      <c r="W175" s="37"/>
    </row>
    <row r="176" spans="1:23" ht="24.75" customHeight="1">
      <c r="A176" s="77">
        <f>COUNTIF($C$6:$C$185,ArrivéeF!C176)+COUNTIF(ArrivéeG!$C$6:C$185,ArrivéeF!C176)</f>
        <v>0</v>
      </c>
      <c r="B176" s="79">
        <v>171</v>
      </c>
      <c r="C176" s="80"/>
      <c r="D176" s="28">
        <f t="shared" si="21"/>
      </c>
      <c r="E176" s="76">
        <f t="shared" si="22"/>
        <v>0</v>
      </c>
      <c r="F176" s="13">
        <v>621</v>
      </c>
      <c r="G176" s="12" t="e">
        <f t="shared" si="23"/>
        <v>#N/A</v>
      </c>
      <c r="K176" s="32">
        <f t="shared" si="30"/>
        <v>0</v>
      </c>
      <c r="L176" s="36">
        <f t="shared" si="24"/>
        <v>0</v>
      </c>
      <c r="M176" s="36">
        <f t="shared" si="25"/>
        <v>0</v>
      </c>
      <c r="N176" s="36">
        <f t="shared" si="26"/>
        <v>0</v>
      </c>
      <c r="O176" s="36">
        <f t="shared" si="27"/>
        <v>0</v>
      </c>
      <c r="P176" s="36">
        <f t="shared" si="28"/>
        <v>0</v>
      </c>
      <c r="Q176" s="36">
        <f t="shared" si="29"/>
        <v>0</v>
      </c>
      <c r="R176" s="37"/>
      <c r="S176" s="37"/>
      <c r="T176" s="37"/>
      <c r="U176" s="37"/>
      <c r="V176" s="37"/>
      <c r="W176" s="37"/>
    </row>
    <row r="177" spans="1:23" ht="24.75" customHeight="1">
      <c r="A177" s="77">
        <f>COUNTIF($C$6:$C$185,ArrivéeF!C177)+COUNTIF(ArrivéeG!$C$6:C$185,ArrivéeF!C177)</f>
        <v>0</v>
      </c>
      <c r="B177" s="79">
        <v>172</v>
      </c>
      <c r="C177" s="80"/>
      <c r="D177" s="28">
        <f t="shared" si="21"/>
      </c>
      <c r="E177" s="76">
        <f t="shared" si="22"/>
        <v>0</v>
      </c>
      <c r="F177" s="13">
        <v>622</v>
      </c>
      <c r="G177" s="12" t="e">
        <f t="shared" si="23"/>
        <v>#N/A</v>
      </c>
      <c r="K177" s="32">
        <f t="shared" si="30"/>
        <v>0</v>
      </c>
      <c r="L177" s="36">
        <f t="shared" si="24"/>
        <v>0</v>
      </c>
      <c r="M177" s="36">
        <f t="shared" si="25"/>
        <v>0</v>
      </c>
      <c r="N177" s="36">
        <f t="shared" si="26"/>
        <v>0</v>
      </c>
      <c r="O177" s="36">
        <f t="shared" si="27"/>
        <v>0</v>
      </c>
      <c r="P177" s="36">
        <f t="shared" si="28"/>
        <v>0</v>
      </c>
      <c r="Q177" s="36">
        <f t="shared" si="29"/>
        <v>0</v>
      </c>
      <c r="R177" s="37"/>
      <c r="S177" s="37"/>
      <c r="T177" s="37"/>
      <c r="U177" s="37"/>
      <c r="V177" s="37"/>
      <c r="W177" s="37"/>
    </row>
    <row r="178" spans="1:23" ht="24.75" customHeight="1">
      <c r="A178" s="77">
        <f>COUNTIF($C$6:$C$185,ArrivéeF!C178)+COUNTIF(ArrivéeG!$C$6:C$185,ArrivéeF!C178)</f>
        <v>0</v>
      </c>
      <c r="B178" s="79">
        <v>173</v>
      </c>
      <c r="C178" s="80"/>
      <c r="D178" s="28">
        <f t="shared" si="21"/>
      </c>
      <c r="E178" s="76">
        <f t="shared" si="22"/>
        <v>0</v>
      </c>
      <c r="F178" s="13">
        <v>623</v>
      </c>
      <c r="G178" s="12" t="e">
        <f t="shared" si="23"/>
        <v>#N/A</v>
      </c>
      <c r="K178" s="32">
        <f t="shared" si="30"/>
        <v>0</v>
      </c>
      <c r="L178" s="36">
        <f t="shared" si="24"/>
        <v>0</v>
      </c>
      <c r="M178" s="36">
        <f t="shared" si="25"/>
        <v>0</v>
      </c>
      <c r="N178" s="36">
        <f t="shared" si="26"/>
        <v>0</v>
      </c>
      <c r="O178" s="36">
        <f t="shared" si="27"/>
        <v>0</v>
      </c>
      <c r="P178" s="36">
        <f t="shared" si="28"/>
        <v>0</v>
      </c>
      <c r="Q178" s="36">
        <f t="shared" si="29"/>
        <v>0</v>
      </c>
      <c r="R178" s="37"/>
      <c r="S178" s="37"/>
      <c r="T178" s="37"/>
      <c r="U178" s="37"/>
      <c r="V178" s="37"/>
      <c r="W178" s="37"/>
    </row>
    <row r="179" spans="1:23" ht="24.75" customHeight="1">
      <c r="A179" s="77">
        <f>COUNTIF($C$6:$C$185,ArrivéeF!C179)+COUNTIF(ArrivéeG!$C$6:C$185,ArrivéeF!C179)</f>
        <v>0</v>
      </c>
      <c r="B179" s="79">
        <v>174</v>
      </c>
      <c r="C179" s="80"/>
      <c r="D179" s="28">
        <f t="shared" si="21"/>
      </c>
      <c r="E179" s="76">
        <f t="shared" si="22"/>
        <v>0</v>
      </c>
      <c r="F179" s="13">
        <v>624</v>
      </c>
      <c r="G179" s="12" t="e">
        <f t="shared" si="23"/>
        <v>#N/A</v>
      </c>
      <c r="K179" s="32">
        <f t="shared" si="30"/>
        <v>0</v>
      </c>
      <c r="L179" s="36">
        <f t="shared" si="24"/>
        <v>0</v>
      </c>
      <c r="M179" s="36">
        <f t="shared" si="25"/>
        <v>0</v>
      </c>
      <c r="N179" s="36">
        <f t="shared" si="26"/>
        <v>0</v>
      </c>
      <c r="O179" s="36">
        <f t="shared" si="27"/>
        <v>0</v>
      </c>
      <c r="P179" s="36">
        <f t="shared" si="28"/>
        <v>0</v>
      </c>
      <c r="Q179" s="36">
        <f t="shared" si="29"/>
        <v>0</v>
      </c>
      <c r="R179" s="37"/>
      <c r="S179" s="37"/>
      <c r="T179" s="37"/>
      <c r="U179" s="37"/>
      <c r="V179" s="37"/>
      <c r="W179" s="37"/>
    </row>
    <row r="180" spans="1:23" ht="24.75" customHeight="1">
      <c r="A180" s="77">
        <f>COUNTIF($C$6:$C$185,ArrivéeF!C180)+COUNTIF(ArrivéeG!$C$6:C$185,ArrivéeF!C180)</f>
        <v>0</v>
      </c>
      <c r="B180" s="79">
        <v>175</v>
      </c>
      <c r="C180" s="80"/>
      <c r="D180" s="28">
        <f t="shared" si="21"/>
      </c>
      <c r="E180" s="76">
        <f t="shared" si="22"/>
        <v>0</v>
      </c>
      <c r="F180" s="13">
        <v>625</v>
      </c>
      <c r="G180" s="12" t="e">
        <f t="shared" si="23"/>
        <v>#N/A</v>
      </c>
      <c r="K180" s="32">
        <f t="shared" si="30"/>
        <v>0</v>
      </c>
      <c r="L180" s="36">
        <f t="shared" si="24"/>
        <v>0</v>
      </c>
      <c r="M180" s="36">
        <f t="shared" si="25"/>
        <v>0</v>
      </c>
      <c r="N180" s="36">
        <f t="shared" si="26"/>
        <v>0</v>
      </c>
      <c r="O180" s="36">
        <f t="shared" si="27"/>
        <v>0</v>
      </c>
      <c r="P180" s="36">
        <f t="shared" si="28"/>
        <v>0</v>
      </c>
      <c r="Q180" s="36">
        <f t="shared" si="29"/>
        <v>0</v>
      </c>
      <c r="R180" s="37"/>
      <c r="S180" s="37"/>
      <c r="T180" s="37"/>
      <c r="U180" s="37"/>
      <c r="V180" s="37"/>
      <c r="W180" s="37"/>
    </row>
    <row r="181" spans="1:23" ht="24.75" customHeight="1">
      <c r="A181" s="77">
        <f>COUNTIF($C$6:$C$185,ArrivéeF!C181)+COUNTIF(ArrivéeG!$C$6:C$185,ArrivéeF!C181)</f>
        <v>0</v>
      </c>
      <c r="B181" s="79">
        <v>176</v>
      </c>
      <c r="C181" s="80"/>
      <c r="D181" s="28">
        <f t="shared" si="21"/>
      </c>
      <c r="E181" s="76">
        <f t="shared" si="22"/>
        <v>0</v>
      </c>
      <c r="F181" s="13">
        <v>626</v>
      </c>
      <c r="G181" s="12" t="e">
        <f t="shared" si="23"/>
        <v>#N/A</v>
      </c>
      <c r="K181" s="32">
        <f t="shared" si="30"/>
        <v>0</v>
      </c>
      <c r="L181" s="36">
        <f t="shared" si="24"/>
        <v>0</v>
      </c>
      <c r="M181" s="36">
        <f t="shared" si="25"/>
        <v>0</v>
      </c>
      <c r="N181" s="36">
        <f t="shared" si="26"/>
        <v>0</v>
      </c>
      <c r="O181" s="36">
        <f t="shared" si="27"/>
        <v>0</v>
      </c>
      <c r="P181" s="36">
        <f t="shared" si="28"/>
        <v>0</v>
      </c>
      <c r="Q181" s="36">
        <f t="shared" si="29"/>
        <v>0</v>
      </c>
      <c r="R181" s="37"/>
      <c r="S181" s="37"/>
      <c r="T181" s="37"/>
      <c r="U181" s="37"/>
      <c r="V181" s="37"/>
      <c r="W181" s="37"/>
    </row>
    <row r="182" spans="1:23" ht="24.75" customHeight="1">
      <c r="A182" s="77">
        <f>COUNTIF($C$6:$C$185,ArrivéeF!C182)+COUNTIF(ArrivéeG!$C$6:C$185,ArrivéeF!C182)</f>
        <v>0</v>
      </c>
      <c r="B182" s="79">
        <v>177</v>
      </c>
      <c r="C182" s="80"/>
      <c r="D182" s="28">
        <f t="shared" si="21"/>
      </c>
      <c r="E182" s="76">
        <f t="shared" si="22"/>
        <v>0</v>
      </c>
      <c r="F182" s="13">
        <v>627</v>
      </c>
      <c r="G182" s="12" t="e">
        <f t="shared" si="23"/>
        <v>#N/A</v>
      </c>
      <c r="K182" s="32">
        <f t="shared" si="30"/>
        <v>0</v>
      </c>
      <c r="L182" s="36">
        <f t="shared" si="24"/>
        <v>0</v>
      </c>
      <c r="M182" s="36">
        <f t="shared" si="25"/>
        <v>0</v>
      </c>
      <c r="N182" s="36">
        <f t="shared" si="26"/>
        <v>0</v>
      </c>
      <c r="O182" s="36">
        <f t="shared" si="27"/>
        <v>0</v>
      </c>
      <c r="P182" s="36">
        <f t="shared" si="28"/>
        <v>0</v>
      </c>
      <c r="Q182" s="36">
        <f t="shared" si="29"/>
        <v>0</v>
      </c>
      <c r="R182" s="37"/>
      <c r="S182" s="37"/>
      <c r="T182" s="37"/>
      <c r="U182" s="37"/>
      <c r="V182" s="37"/>
      <c r="W182" s="37"/>
    </row>
    <row r="183" spans="1:23" ht="24.75" customHeight="1">
      <c r="A183" s="77">
        <f>COUNTIF($C$6:$C$185,ArrivéeF!C183)+COUNTIF(ArrivéeG!$C$6:C$185,ArrivéeF!C183)</f>
        <v>0</v>
      </c>
      <c r="B183" s="79">
        <v>178</v>
      </c>
      <c r="C183" s="80"/>
      <c r="D183" s="28">
        <f t="shared" si="21"/>
      </c>
      <c r="E183" s="76">
        <f t="shared" si="22"/>
        <v>0</v>
      </c>
      <c r="F183" s="13">
        <v>628</v>
      </c>
      <c r="G183" s="12" t="e">
        <f t="shared" si="23"/>
        <v>#N/A</v>
      </c>
      <c r="K183" s="32">
        <f t="shared" si="30"/>
        <v>0</v>
      </c>
      <c r="L183" s="36">
        <f t="shared" si="24"/>
        <v>0</v>
      </c>
      <c r="M183" s="36">
        <f t="shared" si="25"/>
        <v>0</v>
      </c>
      <c r="N183" s="36">
        <f t="shared" si="26"/>
        <v>0</v>
      </c>
      <c r="O183" s="36">
        <f t="shared" si="27"/>
        <v>0</v>
      </c>
      <c r="P183" s="36">
        <f t="shared" si="28"/>
        <v>0</v>
      </c>
      <c r="Q183" s="36">
        <f t="shared" si="29"/>
        <v>0</v>
      </c>
      <c r="R183" s="37"/>
      <c r="S183" s="37"/>
      <c r="T183" s="37"/>
      <c r="U183" s="37"/>
      <c r="V183" s="37"/>
      <c r="W183" s="37"/>
    </row>
    <row r="184" spans="1:23" ht="24.75" customHeight="1">
      <c r="A184" s="77">
        <f>COUNTIF($C$6:$C$185,ArrivéeF!C184)+COUNTIF(ArrivéeG!$C$6:C$185,ArrivéeF!C184)</f>
        <v>0</v>
      </c>
      <c r="B184" s="79">
        <v>179</v>
      </c>
      <c r="C184" s="80"/>
      <c r="D184" s="28">
        <f t="shared" si="21"/>
      </c>
      <c r="E184" s="76">
        <f t="shared" si="22"/>
        <v>0</v>
      </c>
      <c r="F184" s="13">
        <v>629</v>
      </c>
      <c r="G184" s="12" t="e">
        <f t="shared" si="23"/>
        <v>#N/A</v>
      </c>
      <c r="K184" s="32">
        <f t="shared" si="30"/>
        <v>0</v>
      </c>
      <c r="L184" s="36">
        <f t="shared" si="24"/>
        <v>0</v>
      </c>
      <c r="M184" s="36">
        <f t="shared" si="25"/>
        <v>0</v>
      </c>
      <c r="N184" s="36">
        <f t="shared" si="26"/>
        <v>0</v>
      </c>
      <c r="O184" s="36">
        <f t="shared" si="27"/>
        <v>0</v>
      </c>
      <c r="P184" s="36">
        <f t="shared" si="28"/>
        <v>0</v>
      </c>
      <c r="Q184" s="36">
        <f t="shared" si="29"/>
        <v>0</v>
      </c>
      <c r="R184" s="37"/>
      <c r="S184" s="37"/>
      <c r="T184" s="37"/>
      <c r="U184" s="37"/>
      <c r="V184" s="37"/>
      <c r="W184" s="37"/>
    </row>
    <row r="185" spans="1:23" ht="24.75" customHeight="1">
      <c r="A185" s="77">
        <f>COUNTIF($C$6:$C$185,ArrivéeF!C185)+COUNTIF(ArrivéeG!$C$6:C$185,ArrivéeF!C185)</f>
        <v>0</v>
      </c>
      <c r="B185" s="79">
        <v>180</v>
      </c>
      <c r="C185" s="80"/>
      <c r="D185" s="28">
        <f t="shared" si="21"/>
      </c>
      <c r="E185" s="76">
        <f t="shared" si="22"/>
        <v>0</v>
      </c>
      <c r="F185" s="13">
        <v>630</v>
      </c>
      <c r="G185" s="12" t="e">
        <f t="shared" si="23"/>
        <v>#N/A</v>
      </c>
      <c r="K185" s="32">
        <f t="shared" si="30"/>
        <v>0</v>
      </c>
      <c r="L185" s="36">
        <f t="shared" si="24"/>
        <v>0</v>
      </c>
      <c r="M185" s="36">
        <f t="shared" si="25"/>
        <v>0</v>
      </c>
      <c r="N185" s="36">
        <f t="shared" si="26"/>
        <v>0</v>
      </c>
      <c r="O185" s="36">
        <f t="shared" si="27"/>
        <v>0</v>
      </c>
      <c r="P185" s="36">
        <f t="shared" si="28"/>
        <v>0</v>
      </c>
      <c r="Q185" s="36">
        <f t="shared" si="29"/>
        <v>0</v>
      </c>
      <c r="R185" s="37"/>
      <c r="S185" s="37"/>
      <c r="T185" s="37"/>
      <c r="U185" s="37"/>
      <c r="V185" s="37"/>
      <c r="W185" s="37"/>
    </row>
    <row r="186" spans="12:23" ht="24.75" customHeight="1"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2:23" ht="24.75" customHeight="1"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2:23" ht="24.75" customHeight="1"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2:23" ht="24.75" customHeight="1"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</sheetData>
  <sheetProtection sheet="1" objects="1" scenarios="1" selectLockedCells="1"/>
  <mergeCells count="5">
    <mergeCell ref="A2:A3"/>
    <mergeCell ref="B2:C2"/>
    <mergeCell ref="B4:E4"/>
    <mergeCell ref="T2:Y2"/>
    <mergeCell ref="L2:Q2"/>
  </mergeCells>
  <conditionalFormatting sqref="C6:C185">
    <cfRule type="expression" priority="1" dxfId="7" stopIfTrue="1">
      <formula>COUNTIF(ArrivéeF!$C$6:$C$185,ArrivéeF!C6)&gt;1</formula>
    </cfRule>
    <cfRule type="expression" priority="2" dxfId="8" stopIfTrue="1">
      <formula>ArrivéeF!D6=0</formula>
    </cfRule>
  </conditionalFormatting>
  <printOptions horizontalCentered="1" verticalCentered="1"/>
  <pageMargins left="0.15763888888888888" right="0.15763888888888888" top="0.9840277777777778" bottom="0.5902777777777778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BL822"/>
  <sheetViews>
    <sheetView showGridLines="0" showRowColHeaders="0" showZeros="0" zoomScale="37" zoomScaleNormal="37" workbookViewId="0" topLeftCell="A1">
      <pane xSplit="55" ySplit="33" topLeftCell="BD34" activePane="bottomRight" state="frozen"/>
      <selection pane="topLeft" activeCell="A1" sqref="A1"/>
      <selection pane="topRight" activeCell="BD1" sqref="BD1"/>
      <selection pane="bottomLeft" activeCell="A34" sqref="A34"/>
      <selection pane="bottomRight" activeCell="M24" sqref="M24"/>
    </sheetView>
  </sheetViews>
  <sheetFormatPr defaultColWidth="11.00390625" defaultRowHeight="12.75"/>
  <cols>
    <col min="1" max="1" width="9.875" style="14" customWidth="1"/>
    <col min="2" max="2" width="27.00390625" style="2" customWidth="1"/>
    <col min="3" max="3" width="16.375" style="2" customWidth="1"/>
    <col min="4" max="4" width="12.375" style="14" customWidth="1"/>
    <col min="5" max="5" width="9.625" style="15" customWidth="1"/>
    <col min="6" max="6" width="10.00390625" style="14" customWidth="1"/>
    <col min="7" max="7" width="27.00390625" style="2" customWidth="1"/>
    <col min="8" max="8" width="16.375" style="2" customWidth="1"/>
    <col min="9" max="9" width="11.25390625" style="14" customWidth="1"/>
    <col min="10" max="10" width="9.625" style="15" customWidth="1"/>
    <col min="11" max="11" width="10.00390625" style="14" customWidth="1"/>
    <col min="12" max="12" width="27.00390625" style="2" customWidth="1"/>
    <col min="13" max="13" width="16.375" style="2" customWidth="1"/>
    <col min="14" max="14" width="11.25390625" style="14" customWidth="1"/>
    <col min="15" max="15" width="9.625" style="15" customWidth="1"/>
    <col min="16" max="16" width="10.125" style="14" customWidth="1"/>
    <col min="17" max="17" width="27.00390625" style="2" customWidth="1"/>
    <col min="18" max="18" width="16.375" style="2" customWidth="1"/>
    <col min="19" max="19" width="10.625" style="14" customWidth="1"/>
    <col min="20" max="20" width="9.625" style="15" customWidth="1"/>
    <col min="21" max="21" width="10.125" style="14" customWidth="1"/>
    <col min="22" max="22" width="27.00390625" style="2" customWidth="1"/>
    <col min="23" max="23" width="16.375" style="2" customWidth="1"/>
    <col min="24" max="24" width="12.375" style="14" customWidth="1"/>
    <col min="25" max="25" width="9.625" style="15" customWidth="1"/>
    <col min="26" max="26" width="9.875" style="14" customWidth="1"/>
    <col min="27" max="27" width="27.00390625" style="2" customWidth="1"/>
    <col min="28" max="28" width="16.375" style="2" customWidth="1"/>
    <col min="29" max="29" width="12.375" style="14" customWidth="1"/>
    <col min="30" max="30" width="9.625" style="15" customWidth="1"/>
    <col min="31" max="42" width="13.875" style="23" hidden="1" customWidth="1"/>
    <col min="43" max="43" width="13.875" style="24" hidden="1" customWidth="1"/>
    <col min="44" max="55" width="13.875" style="19" hidden="1" customWidth="1"/>
    <col min="56" max="56" width="25.625" style="2" customWidth="1"/>
    <col min="57" max="58" width="25.625" style="2" hidden="1" customWidth="1"/>
    <col min="59" max="59" width="25.625" style="47" hidden="1" customWidth="1"/>
    <col min="60" max="61" width="25.625" style="2" hidden="1" customWidth="1"/>
    <col min="62" max="62" width="25.625" style="98" hidden="1" customWidth="1"/>
    <col min="63" max="64" width="25.625" style="47" hidden="1" customWidth="1"/>
    <col min="65" max="65" width="25.625" style="2" customWidth="1"/>
    <col min="66" max="69" width="16.25390625" style="2" customWidth="1"/>
    <col min="70" max="16384" width="10.75390625" style="2" customWidth="1"/>
  </cols>
  <sheetData>
    <row r="1" ht="4.5" customHeight="1"/>
    <row r="2" spans="1:64" s="67" customFormat="1" ht="57" customHeight="1" thickBot="1">
      <c r="A2" s="66"/>
      <c r="D2" s="66"/>
      <c r="E2" s="68"/>
      <c r="F2" s="66"/>
      <c r="G2" s="67" t="s">
        <v>29</v>
      </c>
      <c r="I2" s="66"/>
      <c r="J2" s="68"/>
      <c r="K2" s="66"/>
      <c r="N2" s="66"/>
      <c r="O2" s="68"/>
      <c r="P2" s="66"/>
      <c r="S2" s="66"/>
      <c r="T2" s="68"/>
      <c r="U2" s="66"/>
      <c r="X2" s="66"/>
      <c r="Y2" s="68"/>
      <c r="Z2" s="66"/>
      <c r="AC2" s="66"/>
      <c r="AD2" s="68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0"/>
      <c r="BG2" s="47"/>
      <c r="BJ2" s="98"/>
      <c r="BK2" s="47"/>
      <c r="BL2" s="47"/>
    </row>
    <row r="3" spans="1:62" s="47" customFormat="1" ht="48.75" customHeight="1" thickBot="1">
      <c r="A3" s="44" t="s">
        <v>32</v>
      </c>
      <c r="B3" s="183" t="str">
        <f>DOSSARDS!C33&amp;" filles"</f>
        <v>classeA filles</v>
      </c>
      <c r="C3" s="183"/>
      <c r="D3" s="48" t="s">
        <v>8</v>
      </c>
      <c r="E3" s="45" t="s">
        <v>15</v>
      </c>
      <c r="F3" s="44" t="s">
        <v>32</v>
      </c>
      <c r="G3" s="183" t="str">
        <f>DOSSARDS!C34&amp;" filles"</f>
        <v>classeB filles</v>
      </c>
      <c r="H3" s="183"/>
      <c r="I3" s="48" t="s">
        <v>8</v>
      </c>
      <c r="J3" s="45" t="s">
        <v>15</v>
      </c>
      <c r="K3" s="44" t="s">
        <v>32</v>
      </c>
      <c r="L3" s="183" t="str">
        <f>DOSSARDS!C35&amp;" filles"</f>
        <v>classeC filles</v>
      </c>
      <c r="M3" s="183"/>
      <c r="N3" s="48" t="s">
        <v>8</v>
      </c>
      <c r="O3" s="45" t="s">
        <v>15</v>
      </c>
      <c r="P3" s="44" t="s">
        <v>32</v>
      </c>
      <c r="Q3" s="183" t="str">
        <f>DOSSARDS!C36&amp;" filles"</f>
        <v>classeD filles</v>
      </c>
      <c r="R3" s="183"/>
      <c r="S3" s="48" t="s">
        <v>8</v>
      </c>
      <c r="T3" s="45" t="s">
        <v>15</v>
      </c>
      <c r="U3" s="44" t="s">
        <v>32</v>
      </c>
      <c r="V3" s="183" t="str">
        <f>DOSSARDS!C37&amp;" filles"</f>
        <v>classeE filles</v>
      </c>
      <c r="W3" s="183"/>
      <c r="X3" s="48" t="s">
        <v>8</v>
      </c>
      <c r="Y3" s="45" t="s">
        <v>15</v>
      </c>
      <c r="Z3" s="44" t="s">
        <v>32</v>
      </c>
      <c r="AA3" s="183" t="str">
        <f>DOSSARDS!C38&amp;" filles"</f>
        <v>classeF filles</v>
      </c>
      <c r="AB3" s="183"/>
      <c r="AC3" s="48" t="s">
        <v>8</v>
      </c>
      <c r="AD3" s="45" t="s">
        <v>15</v>
      </c>
      <c r="AE3" s="182">
        <v>1</v>
      </c>
      <c r="AF3" s="182"/>
      <c r="AG3" s="182"/>
      <c r="AH3" s="182"/>
      <c r="AI3" s="182">
        <v>2</v>
      </c>
      <c r="AJ3" s="182"/>
      <c r="AK3" s="182"/>
      <c r="AL3" s="182"/>
      <c r="AM3" s="182">
        <v>3</v>
      </c>
      <c r="AN3" s="182"/>
      <c r="AO3" s="182"/>
      <c r="AP3" s="182"/>
      <c r="AQ3" s="46">
        <v>4</v>
      </c>
      <c r="AU3" s="47">
        <v>5</v>
      </c>
      <c r="AY3" s="47">
        <v>6</v>
      </c>
      <c r="BJ3" s="98"/>
    </row>
    <row r="4" spans="1:64" ht="69" customHeight="1">
      <c r="A4" s="92">
        <f>IF($D4=0,0,DOSSARDS!A2)</f>
        <v>0</v>
      </c>
      <c r="B4" s="93">
        <f>IF($D4=0,0,DOSSARDS!B2)</f>
        <v>0</v>
      </c>
      <c r="C4" s="93">
        <f>IF($D4=0,0,DOSSARDS!C2)</f>
        <v>0</v>
      </c>
      <c r="D4" s="85">
        <f>IF(ISNA(ArrivéeF!G6),0,ArrivéeF!G6)</f>
        <v>0</v>
      </c>
      <c r="E4" s="95">
        <f>IF(D4=0,0,75-'Classt Filles'!D4+1)</f>
        <v>0</v>
      </c>
      <c r="F4" s="92">
        <f>IF($I4=0,0,DOSSARDS!D2)</f>
        <v>0</v>
      </c>
      <c r="G4" s="93">
        <f>IF($I4=0,0,DOSSARDS!E2)</f>
        <v>0</v>
      </c>
      <c r="H4" s="93">
        <f>IF($I4=0,0,DOSSARDS!F2)</f>
        <v>0</v>
      </c>
      <c r="I4" s="94">
        <f>IF(ISNA(ArrivéeF!G36),0,ArrivéeF!G36)</f>
        <v>0</v>
      </c>
      <c r="J4" s="95">
        <f>IF(I4=0,0,75-'Classt Filles'!I4+1)</f>
        <v>0</v>
      </c>
      <c r="K4" s="92">
        <f>IF($N4=0,0,DOSSARDS!G2)</f>
        <v>0</v>
      </c>
      <c r="L4" s="93">
        <f>IF($N4=0,0,DOSSARDS!H2)</f>
        <v>0</v>
      </c>
      <c r="M4" s="93">
        <f>IF($N4=0,0,DOSSARDS!I2)</f>
        <v>0</v>
      </c>
      <c r="N4" s="94">
        <f>IF(ISNA(ArrivéeF!G66),0,ArrivéeF!G66)</f>
        <v>0</v>
      </c>
      <c r="O4" s="95">
        <f>IF(N4=0,0,75-'Classt Filles'!N4+1)</f>
        <v>0</v>
      </c>
      <c r="P4" s="92">
        <f>IF($S4=0,0,DOSSARDS!J2)</f>
        <v>0</v>
      </c>
      <c r="Q4" s="93">
        <f>IF($S4=0,0,DOSSARDS!K2)</f>
        <v>0</v>
      </c>
      <c r="R4" s="93">
        <f>IF($S4=0,0,DOSSARDS!L2)</f>
        <v>0</v>
      </c>
      <c r="S4" s="94">
        <f>IF(ISNA(ArrivéeF!G96),0,ArrivéeF!G96)</f>
        <v>0</v>
      </c>
      <c r="T4" s="95">
        <f>IF(S4=0,0,75-'Classt Filles'!S4+1)</f>
        <v>0</v>
      </c>
      <c r="U4" s="92">
        <f>IF($X4=0,0,DOSSARDS!M2)</f>
        <v>0</v>
      </c>
      <c r="V4" s="93">
        <f>IF($X4=0,0,DOSSARDS!N2)</f>
        <v>0</v>
      </c>
      <c r="W4" s="93">
        <f>IF($X4=0,0,DOSSARDS!O2)</f>
        <v>0</v>
      </c>
      <c r="X4" s="94">
        <f>IF(ISNA(ArrivéeF!G126),0,ArrivéeF!G126)</f>
        <v>0</v>
      </c>
      <c r="Y4" s="95">
        <f>IF(X4=0,0,75-'Classt Filles'!X4+1)</f>
        <v>0</v>
      </c>
      <c r="Z4" s="92">
        <f>IF($AC4=0,0,DOSSARDS!P2)</f>
        <v>0</v>
      </c>
      <c r="AA4" s="93">
        <f>IF($AC4=0,0,DOSSARDS!Q2)</f>
        <v>0</v>
      </c>
      <c r="AB4" s="93">
        <f>IF($AC4=0,0,DOSSARDS!R2)</f>
        <v>0</v>
      </c>
      <c r="AC4" s="94">
        <f>IF(ISNA(ArrivéeF!G156),0,ArrivéeF!G156)</f>
        <v>0</v>
      </c>
      <c r="AD4" s="95">
        <f>IF(AC4=0,0,75-'Classt Filles'!AC4+1)</f>
        <v>0</v>
      </c>
      <c r="AE4" s="20">
        <f aca="true" t="shared" si="0" ref="AE4:AE33">IF(D4=0,"",D4)</f>
      </c>
      <c r="AF4" s="21" t="e">
        <f aca="true" t="shared" si="1" ref="AF4:AF33">RANK(AE4,AE$4:AE$33,-1)</f>
        <v>#VALUE!</v>
      </c>
      <c r="AG4" s="21" t="e">
        <f>IF(AF4&lt;=ArrivéeF!$S$3,AE4)</f>
        <v>#VALUE!</v>
      </c>
      <c r="AH4" s="22">
        <f aca="true" t="shared" si="2" ref="AH4:AH33">IF(ISNUMBER(AG4),AG4,"")</f>
      </c>
      <c r="AI4" s="20">
        <f aca="true" t="shared" si="3" ref="AI4:AI33">IF(I4=0,"",I4)</f>
      </c>
      <c r="AJ4" s="21" t="e">
        <f aca="true" t="shared" si="4" ref="AJ4:AJ33">RANK(AI4,AI$4:AI$33,-1)</f>
        <v>#VALUE!</v>
      </c>
      <c r="AK4" s="21" t="e">
        <f>IF(AJ4&lt;=#REF!,AI4)</f>
        <v>#VALUE!</v>
      </c>
      <c r="AL4" s="22">
        <f aca="true" t="shared" si="5" ref="AL4:AL33">IF(ISNUMBER(AK4),AK4,0)</f>
        <v>0</v>
      </c>
      <c r="AM4" s="20">
        <f aca="true" t="shared" si="6" ref="AM4:AM33">IF(N4=0,"",N4)</f>
      </c>
      <c r="AN4" s="21" t="e">
        <f aca="true" t="shared" si="7" ref="AN4:AN33">RANK(AM4,AM$4:AM$33,-1)</f>
        <v>#VALUE!</v>
      </c>
      <c r="AO4" s="21" t="e">
        <f>IF(AN4&lt;=#REF!,AM4)</f>
        <v>#VALUE!</v>
      </c>
      <c r="AP4" s="22">
        <f aca="true" t="shared" si="8" ref="AP4:AP33">IF(ISNUMBER(AO4),AO4,0)</f>
        <v>0</v>
      </c>
      <c r="AQ4" s="20">
        <f aca="true" t="shared" si="9" ref="AQ4:AQ33">IF(S4=0,"",S4)</f>
      </c>
      <c r="AR4" s="21" t="e">
        <f aca="true" t="shared" si="10" ref="AR4:AR33">RANK(AQ4,AQ$4:AQ$33,-1)</f>
        <v>#VALUE!</v>
      </c>
      <c r="AS4" s="21" t="e">
        <f>IF(AR4&lt;=#REF!,AQ4)</f>
        <v>#VALUE!</v>
      </c>
      <c r="AT4" s="22">
        <f aca="true" t="shared" si="11" ref="AT4:AT33">IF(ISNUMBER(AS4),AS4,0)</f>
        <v>0</v>
      </c>
      <c r="AU4" s="20">
        <f aca="true" t="shared" si="12" ref="AU4:AU33">IF(X4=0,"",X4)</f>
      </c>
      <c r="AV4" s="21" t="e">
        <f aca="true" t="shared" si="13" ref="AV4:AV33">RANK(AU4,AU$4:AU$33,-1)</f>
        <v>#VALUE!</v>
      </c>
      <c r="AW4" s="21" t="e">
        <f>IF(AV4&lt;=#REF!,AU4)</f>
        <v>#VALUE!</v>
      </c>
      <c r="AX4" s="22">
        <f aca="true" t="shared" si="14" ref="AX4:AX33">IF(ISNUMBER(AW4),AW4,0)</f>
        <v>0</v>
      </c>
      <c r="AY4" s="20">
        <f aca="true" t="shared" si="15" ref="AY4:AY33">IF(AC4=0,"",AC4)</f>
      </c>
      <c r="AZ4" s="21" t="e">
        <f aca="true" t="shared" si="16" ref="AZ4:AZ33">RANK(AY4,AY$4:AY$33,-1)</f>
        <v>#VALUE!</v>
      </c>
      <c r="BA4" s="21" t="e">
        <f>IF(AZ4&lt;=#REF!,AY4)</f>
        <v>#VALUE!</v>
      </c>
      <c r="BB4" s="22">
        <f aca="true" t="shared" si="17" ref="BB4:BB33">IF(ISNUMBER(BA4),BA4,0)</f>
        <v>0</v>
      </c>
      <c r="BE4" s="103">
        <f>D4</f>
        <v>0</v>
      </c>
      <c r="BF4" s="104">
        <f>B4</f>
        <v>0</v>
      </c>
      <c r="BG4" s="105">
        <f>C4</f>
        <v>0</v>
      </c>
      <c r="BH4" s="99"/>
      <c r="BJ4" s="108">
        <v>1</v>
      </c>
      <c r="BK4" s="108" t="e">
        <f>INDEX($BE$4:$BG$183,MATCH(BJ4,$BE$4:$BE$183,0),2)</f>
        <v>#N/A</v>
      </c>
      <c r="BL4" s="108" t="e">
        <f>INDEX($BE$4:$BG$183,MATCH(BJ4,$BE$4:$BE$183,0),3)</f>
        <v>#N/A</v>
      </c>
    </row>
    <row r="5" spans="1:64" ht="69.75" customHeight="1">
      <c r="A5" s="83">
        <f>IF($D5=0,0,DOSSARDS!A3)</f>
        <v>0</v>
      </c>
      <c r="B5" s="84">
        <f>IF($D5=0,0,DOSSARDS!B3)</f>
        <v>0</v>
      </c>
      <c r="C5" s="84">
        <f>IF($D5=0,0,DOSSARDS!C3)</f>
        <v>0</v>
      </c>
      <c r="D5" s="85">
        <f>IF(ISNA(ArrivéeF!G7),0,ArrivéeF!G7)</f>
        <v>0</v>
      </c>
      <c r="E5" s="86">
        <f>IF(D5=0,0,75-'Classt Filles'!D5+1)</f>
        <v>0</v>
      </c>
      <c r="F5" s="83">
        <f>IF($I5=0,0,DOSSARDS!D3)</f>
        <v>0</v>
      </c>
      <c r="G5" s="84">
        <f>IF($I5=0,0,DOSSARDS!E3)</f>
        <v>0</v>
      </c>
      <c r="H5" s="84">
        <f>IF($I5=0,0,DOSSARDS!F3)</f>
        <v>0</v>
      </c>
      <c r="I5" s="85">
        <f>IF(ISNA(ArrivéeF!G37),0,ArrivéeF!G37)</f>
        <v>0</v>
      </c>
      <c r="J5" s="86">
        <f>IF(I5=0,0,75-'Classt Filles'!I5+1)</f>
        <v>0</v>
      </c>
      <c r="K5" s="83">
        <f>IF($N5=0,0,DOSSARDS!G3)</f>
        <v>0</v>
      </c>
      <c r="L5" s="84">
        <f>IF($N5=0,0,DOSSARDS!H3)</f>
        <v>0</v>
      </c>
      <c r="M5" s="84">
        <f>IF($N5=0,0,DOSSARDS!I3)</f>
        <v>0</v>
      </c>
      <c r="N5" s="85">
        <f>IF(ISNA(ArrivéeF!G67),0,ArrivéeF!G67)</f>
        <v>0</v>
      </c>
      <c r="O5" s="86">
        <f>IF(N5=0,0,75-'Classt Filles'!N5+1)</f>
        <v>0</v>
      </c>
      <c r="P5" s="83">
        <f>IF($S5=0,0,DOSSARDS!J3)</f>
        <v>0</v>
      </c>
      <c r="Q5" s="84">
        <f>IF($S5=0,0,DOSSARDS!K3)</f>
        <v>0</v>
      </c>
      <c r="R5" s="84">
        <f>IF($S5=0,0,DOSSARDS!L3)</f>
        <v>0</v>
      </c>
      <c r="S5" s="85">
        <f>IF(ISNA(ArrivéeF!G97),0,ArrivéeF!G97)</f>
        <v>0</v>
      </c>
      <c r="T5" s="86">
        <f>IF(S5=0,0,75-'Classt Filles'!S5+1)</f>
        <v>0</v>
      </c>
      <c r="U5" s="83">
        <f>IF($X5=0,0,DOSSARDS!M3)</f>
        <v>0</v>
      </c>
      <c r="V5" s="84">
        <f>IF($X5=0,0,DOSSARDS!N3)</f>
        <v>0</v>
      </c>
      <c r="W5" s="84">
        <f>IF($X5=0,0,DOSSARDS!O3)</f>
        <v>0</v>
      </c>
      <c r="X5" s="85">
        <f>IF(ISNA(ArrivéeF!G127),0,ArrivéeF!G127)</f>
        <v>0</v>
      </c>
      <c r="Y5" s="86">
        <f>IF(X5=0,0,75-'Classt Filles'!X5+1)</f>
        <v>0</v>
      </c>
      <c r="Z5" s="83">
        <f>IF($AC5=0,0,DOSSARDS!P3)</f>
        <v>0</v>
      </c>
      <c r="AA5" s="84">
        <f>IF($AC5=0,0,DOSSARDS!Q3)</f>
        <v>0</v>
      </c>
      <c r="AB5" s="84">
        <f>IF($AC5=0,0,DOSSARDS!R3)</f>
        <v>0</v>
      </c>
      <c r="AC5" s="85">
        <f>IF(ISNA(ArrivéeF!G157),0,ArrivéeF!G157)</f>
        <v>0</v>
      </c>
      <c r="AD5" s="86">
        <f>IF(AC5=0,0,75-'Classt Filles'!AC5+1)</f>
        <v>0</v>
      </c>
      <c r="AE5" s="20">
        <f t="shared" si="0"/>
      </c>
      <c r="AF5" s="21" t="e">
        <f t="shared" si="1"/>
        <v>#VALUE!</v>
      </c>
      <c r="AG5" s="21" t="e">
        <f>IF(AF5&lt;=ArrivéeF!$S$3,AE5)</f>
        <v>#VALUE!</v>
      </c>
      <c r="AH5" s="22">
        <f t="shared" si="2"/>
      </c>
      <c r="AI5" s="20">
        <f t="shared" si="3"/>
      </c>
      <c r="AJ5" s="21" t="e">
        <f t="shared" si="4"/>
        <v>#VALUE!</v>
      </c>
      <c r="AK5" s="21" t="e">
        <f>IF(AJ5&lt;=#REF!,AI5)</f>
        <v>#VALUE!</v>
      </c>
      <c r="AL5" s="22">
        <f t="shared" si="5"/>
        <v>0</v>
      </c>
      <c r="AM5" s="20">
        <f t="shared" si="6"/>
      </c>
      <c r="AN5" s="21" t="e">
        <f t="shared" si="7"/>
        <v>#VALUE!</v>
      </c>
      <c r="AO5" s="21" t="e">
        <f>IF(AN5&lt;=#REF!,AM5)</f>
        <v>#VALUE!</v>
      </c>
      <c r="AP5" s="22">
        <f t="shared" si="8"/>
        <v>0</v>
      </c>
      <c r="AQ5" s="20">
        <f t="shared" si="9"/>
      </c>
      <c r="AR5" s="21" t="e">
        <f t="shared" si="10"/>
        <v>#VALUE!</v>
      </c>
      <c r="AS5" s="21" t="e">
        <f>IF(AR5&lt;=#REF!,AQ5)</f>
        <v>#VALUE!</v>
      </c>
      <c r="AT5" s="22">
        <f t="shared" si="11"/>
        <v>0</v>
      </c>
      <c r="AU5" s="20">
        <f t="shared" si="12"/>
      </c>
      <c r="AV5" s="21" t="e">
        <f t="shared" si="13"/>
        <v>#VALUE!</v>
      </c>
      <c r="AW5" s="21" t="e">
        <f>IF(AV5&lt;=#REF!,AU5)</f>
        <v>#VALUE!</v>
      </c>
      <c r="AX5" s="22">
        <f t="shared" si="14"/>
        <v>0</v>
      </c>
      <c r="AY5" s="20">
        <f t="shared" si="15"/>
      </c>
      <c r="AZ5" s="21" t="e">
        <f t="shared" si="16"/>
        <v>#VALUE!</v>
      </c>
      <c r="BA5" s="21" t="e">
        <f>IF(AZ5&lt;=#REF!,AY5)</f>
        <v>#VALUE!</v>
      </c>
      <c r="BB5" s="22">
        <f t="shared" si="17"/>
        <v>0</v>
      </c>
      <c r="BE5" s="103">
        <f aca="true" t="shared" si="18" ref="BE5:BE33">D5</f>
        <v>0</v>
      </c>
      <c r="BF5" s="104">
        <f aca="true" t="shared" si="19" ref="BF5:BF33">B5</f>
        <v>0</v>
      </c>
      <c r="BG5" s="105">
        <f aca="true" t="shared" si="20" ref="BG5:BG33">C5</f>
        <v>0</v>
      </c>
      <c r="BH5" s="99"/>
      <c r="BJ5" s="108">
        <v>2</v>
      </c>
      <c r="BK5" s="108" t="e">
        <f>INDEX($BE$4:$BG$183,MATCH(BJ5,$BE$4:$BE$183,0),2)</f>
        <v>#N/A</v>
      </c>
      <c r="BL5" s="108" t="e">
        <f>INDEX($BE$4:$BG$183,MATCH(BJ5,$BE$4:$BE$183,0),3)</f>
        <v>#N/A</v>
      </c>
    </row>
    <row r="6" spans="1:64" ht="69.75" customHeight="1">
      <c r="A6" s="83">
        <f>IF($D6=0,0,DOSSARDS!A4)</f>
        <v>0</v>
      </c>
      <c r="B6" s="84">
        <f>IF($D6=0,0,DOSSARDS!B4)</f>
        <v>0</v>
      </c>
      <c r="C6" s="84">
        <f>IF($D6=0,0,DOSSARDS!C4)</f>
        <v>0</v>
      </c>
      <c r="D6" s="85">
        <f>IF(ISNA(ArrivéeF!G8),0,ArrivéeF!G8)</f>
        <v>0</v>
      </c>
      <c r="E6" s="86">
        <f>IF(D6=0,0,75-'Classt Filles'!D6+1)</f>
        <v>0</v>
      </c>
      <c r="F6" s="83">
        <f>IF($I6=0,0,DOSSARDS!D4)</f>
        <v>0</v>
      </c>
      <c r="G6" s="84">
        <f>IF($I6=0,0,DOSSARDS!E4)</f>
        <v>0</v>
      </c>
      <c r="H6" s="84">
        <f>IF($I6=0,0,DOSSARDS!F4)</f>
        <v>0</v>
      </c>
      <c r="I6" s="85">
        <f>IF(ISNA(ArrivéeF!G38),0,ArrivéeF!G38)</f>
        <v>0</v>
      </c>
      <c r="J6" s="86">
        <f>IF(I6=0,0,75-'Classt Filles'!I6+1)</f>
        <v>0</v>
      </c>
      <c r="K6" s="83">
        <f>IF($N6=0,0,DOSSARDS!G4)</f>
        <v>0</v>
      </c>
      <c r="L6" s="84">
        <f>IF($N6=0,0,DOSSARDS!H4)</f>
        <v>0</v>
      </c>
      <c r="M6" s="84">
        <f>IF($N6=0,0,DOSSARDS!I4)</f>
        <v>0</v>
      </c>
      <c r="N6" s="85">
        <f>IF(ISNA(ArrivéeF!G68),0,ArrivéeF!G68)</f>
        <v>0</v>
      </c>
      <c r="O6" s="86">
        <f>IF(N6=0,0,75-'Classt Filles'!N6+1)</f>
        <v>0</v>
      </c>
      <c r="P6" s="83">
        <f>IF($S6=0,0,DOSSARDS!J4)</f>
        <v>0</v>
      </c>
      <c r="Q6" s="84">
        <f>IF($S6=0,0,DOSSARDS!K4)</f>
        <v>0</v>
      </c>
      <c r="R6" s="84">
        <f>IF($S6=0,0,DOSSARDS!L4)</f>
        <v>0</v>
      </c>
      <c r="S6" s="85">
        <f>IF(ISNA(ArrivéeF!G98),0,ArrivéeF!G98)</f>
        <v>0</v>
      </c>
      <c r="T6" s="86">
        <f>IF(S6=0,0,75-'Classt Filles'!S6+1)</f>
        <v>0</v>
      </c>
      <c r="U6" s="83">
        <f>IF($X6=0,0,DOSSARDS!M4)</f>
        <v>0</v>
      </c>
      <c r="V6" s="84">
        <f>IF($X6=0,0,DOSSARDS!N4)</f>
        <v>0</v>
      </c>
      <c r="W6" s="84">
        <f>IF($X6=0,0,DOSSARDS!O4)</f>
        <v>0</v>
      </c>
      <c r="X6" s="85">
        <f>IF(ISNA(ArrivéeF!G128),0,ArrivéeF!G128)</f>
        <v>0</v>
      </c>
      <c r="Y6" s="86">
        <f>IF(X6=0,0,75-'Classt Filles'!X6+1)</f>
        <v>0</v>
      </c>
      <c r="Z6" s="83">
        <f>IF($AC6=0,0,DOSSARDS!P4)</f>
        <v>0</v>
      </c>
      <c r="AA6" s="84">
        <f>IF($AC6=0,0,DOSSARDS!Q4)</f>
        <v>0</v>
      </c>
      <c r="AB6" s="84">
        <f>IF($AC6=0,0,DOSSARDS!R4)</f>
        <v>0</v>
      </c>
      <c r="AC6" s="85">
        <f>IF(ISNA(ArrivéeF!G158),0,ArrivéeF!G158)</f>
        <v>0</v>
      </c>
      <c r="AD6" s="86">
        <f>IF(AC6=0,0,75-'Classt Filles'!AC6+1)</f>
        <v>0</v>
      </c>
      <c r="AE6" s="20">
        <f t="shared" si="0"/>
      </c>
      <c r="AF6" s="21" t="e">
        <f t="shared" si="1"/>
        <v>#VALUE!</v>
      </c>
      <c r="AG6" s="21" t="e">
        <f>IF(AF6&lt;=ArrivéeF!$S$3,AE6)</f>
        <v>#VALUE!</v>
      </c>
      <c r="AH6" s="22">
        <f t="shared" si="2"/>
      </c>
      <c r="AI6" s="20">
        <f t="shared" si="3"/>
      </c>
      <c r="AJ6" s="21" t="e">
        <f t="shared" si="4"/>
        <v>#VALUE!</v>
      </c>
      <c r="AK6" s="21" t="e">
        <f>IF(AJ6&lt;=#REF!,AI6)</f>
        <v>#VALUE!</v>
      </c>
      <c r="AL6" s="22">
        <f t="shared" si="5"/>
        <v>0</v>
      </c>
      <c r="AM6" s="20">
        <f t="shared" si="6"/>
      </c>
      <c r="AN6" s="21" t="e">
        <f t="shared" si="7"/>
        <v>#VALUE!</v>
      </c>
      <c r="AO6" s="21" t="e">
        <f>IF(AN6&lt;=#REF!,AM6)</f>
        <v>#VALUE!</v>
      </c>
      <c r="AP6" s="22">
        <f t="shared" si="8"/>
        <v>0</v>
      </c>
      <c r="AQ6" s="20">
        <f t="shared" si="9"/>
      </c>
      <c r="AR6" s="21" t="e">
        <f t="shared" si="10"/>
        <v>#VALUE!</v>
      </c>
      <c r="AS6" s="21" t="e">
        <f>IF(AR6&lt;=#REF!,AQ6)</f>
        <v>#VALUE!</v>
      </c>
      <c r="AT6" s="22">
        <f t="shared" si="11"/>
        <v>0</v>
      </c>
      <c r="AU6" s="20">
        <f t="shared" si="12"/>
      </c>
      <c r="AV6" s="21" t="e">
        <f t="shared" si="13"/>
        <v>#VALUE!</v>
      </c>
      <c r="AW6" s="21" t="e">
        <f>IF(AV6&lt;=#REF!,AU6)</f>
        <v>#VALUE!</v>
      </c>
      <c r="AX6" s="22">
        <f t="shared" si="14"/>
        <v>0</v>
      </c>
      <c r="AY6" s="20">
        <f t="shared" si="15"/>
      </c>
      <c r="AZ6" s="21" t="e">
        <f t="shared" si="16"/>
        <v>#VALUE!</v>
      </c>
      <c r="BA6" s="21" t="e">
        <f>IF(AZ6&lt;=#REF!,AY6)</f>
        <v>#VALUE!</v>
      </c>
      <c r="BB6" s="22">
        <f t="shared" si="17"/>
        <v>0</v>
      </c>
      <c r="BE6" s="103">
        <f t="shared" si="18"/>
        <v>0</v>
      </c>
      <c r="BF6" s="104">
        <f t="shared" si="19"/>
        <v>0</v>
      </c>
      <c r="BG6" s="105">
        <f t="shared" si="20"/>
        <v>0</v>
      </c>
      <c r="BH6" s="99"/>
      <c r="BJ6" s="108">
        <v>3</v>
      </c>
      <c r="BK6" s="108" t="e">
        <f>INDEX($BE$4:$BG$183,MATCH(BJ6,$BE$4:$BE$183,0),2)</f>
        <v>#N/A</v>
      </c>
      <c r="BL6" s="108" t="e">
        <f>INDEX($BE$4:$BG$183,MATCH(BJ6,$BE$4:$BE$183,0),3)</f>
        <v>#N/A</v>
      </c>
    </row>
    <row r="7" spans="1:59" ht="69.75" customHeight="1">
      <c r="A7" s="83">
        <f>IF($D7=0,0,DOSSARDS!A5)</f>
        <v>0</v>
      </c>
      <c r="B7" s="84">
        <f>IF($D7=0,0,DOSSARDS!B5)</f>
        <v>0</v>
      </c>
      <c r="C7" s="84">
        <f>IF($D7=0,0,DOSSARDS!C5)</f>
        <v>0</v>
      </c>
      <c r="D7" s="85">
        <f>IF(ISNA(ArrivéeF!G9),0,ArrivéeF!G9)</f>
        <v>0</v>
      </c>
      <c r="E7" s="86">
        <f>IF(D7=0,0,75-'Classt Filles'!D7+1)</f>
        <v>0</v>
      </c>
      <c r="F7" s="83">
        <f>IF($I7=0,0,DOSSARDS!D5)</f>
        <v>0</v>
      </c>
      <c r="G7" s="84">
        <f>IF($I7=0,0,DOSSARDS!E5)</f>
        <v>0</v>
      </c>
      <c r="H7" s="84">
        <f>IF($I7=0,0,DOSSARDS!F5)</f>
        <v>0</v>
      </c>
      <c r="I7" s="85">
        <f>IF(ISNA(ArrivéeF!G39),0,ArrivéeF!G39)</f>
        <v>0</v>
      </c>
      <c r="J7" s="86">
        <f>IF(I7=0,0,75-'Classt Filles'!I7+1)</f>
        <v>0</v>
      </c>
      <c r="K7" s="83">
        <f>IF($N7=0,0,DOSSARDS!G5)</f>
        <v>0</v>
      </c>
      <c r="L7" s="84">
        <f>IF($N7=0,0,DOSSARDS!H5)</f>
        <v>0</v>
      </c>
      <c r="M7" s="84">
        <f>IF($N7=0,0,DOSSARDS!I5)</f>
        <v>0</v>
      </c>
      <c r="N7" s="85">
        <f>IF(ISNA(ArrivéeF!G69),0,ArrivéeF!G69)</f>
        <v>0</v>
      </c>
      <c r="O7" s="86">
        <f>IF(N7=0,0,75-'Classt Filles'!N7+1)</f>
        <v>0</v>
      </c>
      <c r="P7" s="83">
        <f>IF($S7=0,0,DOSSARDS!J5)</f>
        <v>0</v>
      </c>
      <c r="Q7" s="84">
        <f>IF($S7=0,0,DOSSARDS!K5)</f>
        <v>0</v>
      </c>
      <c r="R7" s="84">
        <f>IF($S7=0,0,DOSSARDS!L5)</f>
        <v>0</v>
      </c>
      <c r="S7" s="85">
        <f>IF(ISNA(ArrivéeF!G99),0,ArrivéeF!G99)</f>
        <v>0</v>
      </c>
      <c r="T7" s="86">
        <f>IF(S7=0,0,75-'Classt Filles'!S7+1)</f>
        <v>0</v>
      </c>
      <c r="U7" s="83">
        <f>IF($X7=0,0,DOSSARDS!M5)</f>
        <v>0</v>
      </c>
      <c r="V7" s="84">
        <f>IF($X7=0,0,DOSSARDS!N5)</f>
        <v>0</v>
      </c>
      <c r="W7" s="84">
        <f>IF($X7=0,0,DOSSARDS!O5)</f>
        <v>0</v>
      </c>
      <c r="X7" s="85">
        <f>IF(ISNA(ArrivéeF!G129),0,ArrivéeF!G129)</f>
        <v>0</v>
      </c>
      <c r="Y7" s="86">
        <f>IF(X7=0,0,75-'Classt Filles'!X7+1)</f>
        <v>0</v>
      </c>
      <c r="Z7" s="83">
        <f>IF($AC7=0,0,DOSSARDS!P5)</f>
        <v>0</v>
      </c>
      <c r="AA7" s="84">
        <f>IF($AC7=0,0,DOSSARDS!Q5)</f>
        <v>0</v>
      </c>
      <c r="AB7" s="84">
        <f>IF($AC7=0,0,DOSSARDS!R5)</f>
        <v>0</v>
      </c>
      <c r="AC7" s="85">
        <f>IF(ISNA(ArrivéeF!G159),0,ArrivéeF!G159)</f>
        <v>0</v>
      </c>
      <c r="AD7" s="86">
        <f>IF(AC7=0,0,75-'Classt Filles'!AC7+1)</f>
        <v>0</v>
      </c>
      <c r="AE7" s="20">
        <f t="shared" si="0"/>
      </c>
      <c r="AF7" s="21" t="e">
        <f t="shared" si="1"/>
        <v>#VALUE!</v>
      </c>
      <c r="AG7" s="21" t="e">
        <f>IF(AF7&lt;=ArrivéeF!$S$3,AE7)</f>
        <v>#VALUE!</v>
      </c>
      <c r="AH7" s="22">
        <f t="shared" si="2"/>
      </c>
      <c r="AI7" s="20">
        <f t="shared" si="3"/>
      </c>
      <c r="AJ7" s="21" t="e">
        <f t="shared" si="4"/>
        <v>#VALUE!</v>
      </c>
      <c r="AK7" s="21" t="e">
        <f>IF(AJ7&lt;=#REF!,AI7)</f>
        <v>#VALUE!</v>
      </c>
      <c r="AL7" s="22">
        <f t="shared" si="5"/>
        <v>0</v>
      </c>
      <c r="AM7" s="20">
        <f t="shared" si="6"/>
      </c>
      <c r="AN7" s="21" t="e">
        <f t="shared" si="7"/>
        <v>#VALUE!</v>
      </c>
      <c r="AO7" s="21" t="e">
        <f>IF(AN7&lt;=#REF!,AM7)</f>
        <v>#VALUE!</v>
      </c>
      <c r="AP7" s="22">
        <f t="shared" si="8"/>
        <v>0</v>
      </c>
      <c r="AQ7" s="20">
        <f t="shared" si="9"/>
      </c>
      <c r="AR7" s="21" t="e">
        <f t="shared" si="10"/>
        <v>#VALUE!</v>
      </c>
      <c r="AS7" s="21" t="e">
        <f>IF(AR7&lt;=#REF!,AQ7)</f>
        <v>#VALUE!</v>
      </c>
      <c r="AT7" s="22">
        <f t="shared" si="11"/>
        <v>0</v>
      </c>
      <c r="AU7" s="20">
        <f t="shared" si="12"/>
      </c>
      <c r="AV7" s="21" t="e">
        <f t="shared" si="13"/>
        <v>#VALUE!</v>
      </c>
      <c r="AW7" s="21" t="e">
        <f>IF(AV7&lt;=#REF!,AU7)</f>
        <v>#VALUE!</v>
      </c>
      <c r="AX7" s="22">
        <f t="shared" si="14"/>
        <v>0</v>
      </c>
      <c r="AY7" s="20">
        <f t="shared" si="15"/>
      </c>
      <c r="AZ7" s="21" t="e">
        <f t="shared" si="16"/>
        <v>#VALUE!</v>
      </c>
      <c r="BA7" s="21" t="e">
        <f>IF(AZ7&lt;=#REF!,AY7)</f>
        <v>#VALUE!</v>
      </c>
      <c r="BB7" s="22">
        <f t="shared" si="17"/>
        <v>0</v>
      </c>
      <c r="BE7" s="103">
        <f t="shared" si="18"/>
        <v>0</v>
      </c>
      <c r="BF7" s="104">
        <f t="shared" si="19"/>
        <v>0</v>
      </c>
      <c r="BG7" s="105">
        <f t="shared" si="20"/>
        <v>0</v>
      </c>
    </row>
    <row r="8" spans="1:59" ht="69.75" customHeight="1">
      <c r="A8" s="83">
        <f>IF($D8=0,0,DOSSARDS!A6)</f>
        <v>0</v>
      </c>
      <c r="B8" s="84">
        <f>IF($D8=0,0,DOSSARDS!B6)</f>
        <v>0</v>
      </c>
      <c r="C8" s="84">
        <f>IF($D8=0,0,DOSSARDS!C6)</f>
        <v>0</v>
      </c>
      <c r="D8" s="85">
        <f>IF(ISNA(ArrivéeF!G10),0,ArrivéeF!G10)</f>
        <v>0</v>
      </c>
      <c r="E8" s="86">
        <f>IF(D8=0,0,75-'Classt Filles'!D8+1)</f>
        <v>0</v>
      </c>
      <c r="F8" s="83">
        <f>IF($I8=0,0,DOSSARDS!D6)</f>
        <v>0</v>
      </c>
      <c r="G8" s="84">
        <f>IF($I8=0,0,DOSSARDS!E6)</f>
        <v>0</v>
      </c>
      <c r="H8" s="84">
        <f>IF($I8=0,0,DOSSARDS!F6)</f>
        <v>0</v>
      </c>
      <c r="I8" s="85">
        <f>IF(ISNA(ArrivéeF!G40),0,ArrivéeF!G40)</f>
        <v>0</v>
      </c>
      <c r="J8" s="86">
        <f>IF(I8=0,0,75-'Classt Filles'!I8+1)</f>
        <v>0</v>
      </c>
      <c r="K8" s="83">
        <f>IF($N8=0,0,DOSSARDS!G6)</f>
        <v>0</v>
      </c>
      <c r="L8" s="84">
        <f>IF($N8=0,0,DOSSARDS!H6)</f>
        <v>0</v>
      </c>
      <c r="M8" s="84">
        <f>IF($N8=0,0,DOSSARDS!I6)</f>
        <v>0</v>
      </c>
      <c r="N8" s="85">
        <f>IF(ISNA(ArrivéeF!G70),0,ArrivéeF!G70)</f>
        <v>0</v>
      </c>
      <c r="O8" s="86">
        <f>IF(N8=0,0,75-'Classt Filles'!N8+1)</f>
        <v>0</v>
      </c>
      <c r="P8" s="83">
        <f>IF($S8=0,0,DOSSARDS!J6)</f>
        <v>0</v>
      </c>
      <c r="Q8" s="84">
        <f>IF($S8=0,0,DOSSARDS!K6)</f>
        <v>0</v>
      </c>
      <c r="R8" s="84">
        <f>IF($S8=0,0,DOSSARDS!L6)</f>
        <v>0</v>
      </c>
      <c r="S8" s="85">
        <f>IF(ISNA(ArrivéeF!G100),0,ArrivéeF!G100)</f>
        <v>0</v>
      </c>
      <c r="T8" s="86">
        <f>IF(S8=0,0,75-'Classt Filles'!S8+1)</f>
        <v>0</v>
      </c>
      <c r="U8" s="83">
        <f>IF($X8=0,0,DOSSARDS!M6)</f>
        <v>0</v>
      </c>
      <c r="V8" s="84">
        <f>IF($X8=0,0,DOSSARDS!N6)</f>
        <v>0</v>
      </c>
      <c r="W8" s="84">
        <f>IF($X8=0,0,DOSSARDS!O6)</f>
        <v>0</v>
      </c>
      <c r="X8" s="85">
        <f>IF(ISNA(ArrivéeF!G130),0,ArrivéeF!G130)</f>
        <v>0</v>
      </c>
      <c r="Y8" s="86">
        <f>IF(X8=0,0,75-'Classt Filles'!X8+1)</f>
        <v>0</v>
      </c>
      <c r="Z8" s="83">
        <f>IF($AC8=0,0,DOSSARDS!P6)</f>
        <v>0</v>
      </c>
      <c r="AA8" s="84">
        <f>IF($AC8=0,0,DOSSARDS!Q6)</f>
        <v>0</v>
      </c>
      <c r="AB8" s="84">
        <f>IF($AC8=0,0,DOSSARDS!R6)</f>
        <v>0</v>
      </c>
      <c r="AC8" s="85">
        <f>IF(ISNA(ArrivéeF!G160),0,ArrivéeF!G160)</f>
        <v>0</v>
      </c>
      <c r="AD8" s="86">
        <f>IF(AC8=0,0,75-'Classt Filles'!AC8+1)</f>
        <v>0</v>
      </c>
      <c r="AE8" s="20">
        <f t="shared" si="0"/>
      </c>
      <c r="AF8" s="21" t="e">
        <f t="shared" si="1"/>
        <v>#VALUE!</v>
      </c>
      <c r="AG8" s="21" t="e">
        <f>IF(AF8&lt;=ArrivéeF!$S$3,AE8)</f>
        <v>#VALUE!</v>
      </c>
      <c r="AH8" s="22">
        <f t="shared" si="2"/>
      </c>
      <c r="AI8" s="20">
        <f t="shared" si="3"/>
      </c>
      <c r="AJ8" s="21" t="e">
        <f t="shared" si="4"/>
        <v>#VALUE!</v>
      </c>
      <c r="AK8" s="21" t="e">
        <f>IF(AJ8&lt;=#REF!,AI8)</f>
        <v>#VALUE!</v>
      </c>
      <c r="AL8" s="22">
        <f t="shared" si="5"/>
        <v>0</v>
      </c>
      <c r="AM8" s="20">
        <f t="shared" si="6"/>
      </c>
      <c r="AN8" s="21" t="e">
        <f t="shared" si="7"/>
        <v>#VALUE!</v>
      </c>
      <c r="AO8" s="21" t="e">
        <f>IF(AN8&lt;=#REF!,AM8)</f>
        <v>#VALUE!</v>
      </c>
      <c r="AP8" s="22">
        <f t="shared" si="8"/>
        <v>0</v>
      </c>
      <c r="AQ8" s="20">
        <f t="shared" si="9"/>
      </c>
      <c r="AR8" s="21" t="e">
        <f t="shared" si="10"/>
        <v>#VALUE!</v>
      </c>
      <c r="AS8" s="21" t="e">
        <f>IF(AR8&lt;=#REF!,AQ8)</f>
        <v>#VALUE!</v>
      </c>
      <c r="AT8" s="22">
        <f t="shared" si="11"/>
        <v>0</v>
      </c>
      <c r="AU8" s="20">
        <f t="shared" si="12"/>
      </c>
      <c r="AV8" s="21" t="e">
        <f t="shared" si="13"/>
        <v>#VALUE!</v>
      </c>
      <c r="AW8" s="21" t="e">
        <f>IF(AV8&lt;=#REF!,AU8)</f>
        <v>#VALUE!</v>
      </c>
      <c r="AX8" s="22">
        <f t="shared" si="14"/>
        <v>0</v>
      </c>
      <c r="AY8" s="20">
        <f t="shared" si="15"/>
      </c>
      <c r="AZ8" s="21" t="e">
        <f t="shared" si="16"/>
        <v>#VALUE!</v>
      </c>
      <c r="BA8" s="21" t="e">
        <f>IF(AZ8&lt;=#REF!,AY8)</f>
        <v>#VALUE!</v>
      </c>
      <c r="BB8" s="22">
        <f t="shared" si="17"/>
        <v>0</v>
      </c>
      <c r="BE8" s="103">
        <f t="shared" si="18"/>
        <v>0</v>
      </c>
      <c r="BF8" s="104">
        <f t="shared" si="19"/>
        <v>0</v>
      </c>
      <c r="BG8" s="105">
        <f t="shared" si="20"/>
        <v>0</v>
      </c>
    </row>
    <row r="9" spans="1:59" ht="69.75" customHeight="1">
      <c r="A9" s="83">
        <f>IF($D9=0,0,DOSSARDS!A7)</f>
        <v>0</v>
      </c>
      <c r="B9" s="84">
        <f>IF($D9=0,0,DOSSARDS!B7)</f>
        <v>0</v>
      </c>
      <c r="C9" s="84">
        <f>IF($D9=0,0,DOSSARDS!C7)</f>
        <v>0</v>
      </c>
      <c r="D9" s="85">
        <f>IF(ISNA(ArrivéeF!G11),0,ArrivéeF!G11)</f>
        <v>0</v>
      </c>
      <c r="E9" s="86">
        <f>IF(D9=0,0,75-'Classt Filles'!D9+1)</f>
        <v>0</v>
      </c>
      <c r="F9" s="83">
        <f>IF($I9=0,0,DOSSARDS!D7)</f>
        <v>0</v>
      </c>
      <c r="G9" s="84">
        <f>IF($I9=0,0,DOSSARDS!E7)</f>
        <v>0</v>
      </c>
      <c r="H9" s="84">
        <f>IF($I9=0,0,DOSSARDS!F7)</f>
        <v>0</v>
      </c>
      <c r="I9" s="85">
        <f>IF(ISNA(ArrivéeF!G41),0,ArrivéeF!G41)</f>
        <v>0</v>
      </c>
      <c r="J9" s="86">
        <f>IF(I9=0,0,75-'Classt Filles'!I9+1)</f>
        <v>0</v>
      </c>
      <c r="K9" s="83">
        <f>IF($N9=0,0,DOSSARDS!G7)</f>
        <v>0</v>
      </c>
      <c r="L9" s="84">
        <f>IF($N9=0,0,DOSSARDS!H7)</f>
        <v>0</v>
      </c>
      <c r="M9" s="84">
        <f>IF($N9=0,0,DOSSARDS!I7)</f>
        <v>0</v>
      </c>
      <c r="N9" s="85">
        <f>IF(ISNA(ArrivéeF!G71),0,ArrivéeF!G71)</f>
        <v>0</v>
      </c>
      <c r="O9" s="86">
        <f>IF(N9=0,0,75-'Classt Filles'!N9+1)</f>
        <v>0</v>
      </c>
      <c r="P9" s="83">
        <f>IF($S9=0,0,DOSSARDS!J7)</f>
        <v>0</v>
      </c>
      <c r="Q9" s="84">
        <f>IF($S9=0,0,DOSSARDS!K7)</f>
        <v>0</v>
      </c>
      <c r="R9" s="84">
        <f>IF($S9=0,0,DOSSARDS!L7)</f>
        <v>0</v>
      </c>
      <c r="S9" s="85">
        <f>IF(ISNA(ArrivéeF!G101),0,ArrivéeF!G101)</f>
        <v>0</v>
      </c>
      <c r="T9" s="86">
        <f>IF(S9=0,0,75-'Classt Filles'!S9+1)</f>
        <v>0</v>
      </c>
      <c r="U9" s="83">
        <f>IF($X9=0,0,DOSSARDS!M7)</f>
        <v>0</v>
      </c>
      <c r="V9" s="84">
        <f>IF($X9=0,0,DOSSARDS!N7)</f>
        <v>0</v>
      </c>
      <c r="W9" s="84">
        <f>IF($X9=0,0,DOSSARDS!O7)</f>
        <v>0</v>
      </c>
      <c r="X9" s="85">
        <f>IF(ISNA(ArrivéeF!G131),0,ArrivéeF!G131)</f>
        <v>0</v>
      </c>
      <c r="Y9" s="86">
        <f>IF(X9=0,0,75-'Classt Filles'!X9+1)</f>
        <v>0</v>
      </c>
      <c r="Z9" s="83">
        <f>IF($AC9=0,0,DOSSARDS!P7)</f>
        <v>0</v>
      </c>
      <c r="AA9" s="84">
        <f>IF($AC9=0,0,DOSSARDS!Q7)</f>
        <v>0</v>
      </c>
      <c r="AB9" s="84">
        <f>IF($AC9=0,0,DOSSARDS!R7)</f>
        <v>0</v>
      </c>
      <c r="AC9" s="85">
        <f>IF(ISNA(ArrivéeF!G161),0,ArrivéeF!G161)</f>
        <v>0</v>
      </c>
      <c r="AD9" s="86">
        <f>IF(AC9=0,0,75-'Classt Filles'!AC9+1)</f>
        <v>0</v>
      </c>
      <c r="AE9" s="20">
        <f t="shared" si="0"/>
      </c>
      <c r="AF9" s="21" t="e">
        <f t="shared" si="1"/>
        <v>#VALUE!</v>
      </c>
      <c r="AG9" s="21" t="e">
        <f>IF(AF9&lt;=ArrivéeF!$S$3,AE9)</f>
        <v>#VALUE!</v>
      </c>
      <c r="AH9" s="22">
        <f t="shared" si="2"/>
      </c>
      <c r="AI9" s="20">
        <f t="shared" si="3"/>
      </c>
      <c r="AJ9" s="21" t="e">
        <f t="shared" si="4"/>
        <v>#VALUE!</v>
      </c>
      <c r="AK9" s="21" t="e">
        <f>IF(AJ9&lt;=#REF!,AI9)</f>
        <v>#VALUE!</v>
      </c>
      <c r="AL9" s="22">
        <f t="shared" si="5"/>
        <v>0</v>
      </c>
      <c r="AM9" s="20">
        <f t="shared" si="6"/>
      </c>
      <c r="AN9" s="21" t="e">
        <f t="shared" si="7"/>
        <v>#VALUE!</v>
      </c>
      <c r="AO9" s="21" t="e">
        <f>IF(AN9&lt;=#REF!,AM9)</f>
        <v>#VALUE!</v>
      </c>
      <c r="AP9" s="22">
        <f t="shared" si="8"/>
        <v>0</v>
      </c>
      <c r="AQ9" s="20">
        <f t="shared" si="9"/>
      </c>
      <c r="AR9" s="21" t="e">
        <f t="shared" si="10"/>
        <v>#VALUE!</v>
      </c>
      <c r="AS9" s="21" t="e">
        <f>IF(AR9&lt;=#REF!,AQ9)</f>
        <v>#VALUE!</v>
      </c>
      <c r="AT9" s="22">
        <f t="shared" si="11"/>
        <v>0</v>
      </c>
      <c r="AU9" s="20">
        <f t="shared" si="12"/>
      </c>
      <c r="AV9" s="21" t="e">
        <f t="shared" si="13"/>
        <v>#VALUE!</v>
      </c>
      <c r="AW9" s="21" t="e">
        <f>IF(AV9&lt;=#REF!,AU9)</f>
        <v>#VALUE!</v>
      </c>
      <c r="AX9" s="22">
        <f t="shared" si="14"/>
        <v>0</v>
      </c>
      <c r="AY9" s="20">
        <f t="shared" si="15"/>
      </c>
      <c r="AZ9" s="21" t="e">
        <f t="shared" si="16"/>
        <v>#VALUE!</v>
      </c>
      <c r="BA9" s="21" t="e">
        <f>IF(AZ9&lt;=#REF!,AY9)</f>
        <v>#VALUE!</v>
      </c>
      <c r="BB9" s="22">
        <f t="shared" si="17"/>
        <v>0</v>
      </c>
      <c r="BE9" s="103">
        <f t="shared" si="18"/>
        <v>0</v>
      </c>
      <c r="BF9" s="104">
        <f t="shared" si="19"/>
        <v>0</v>
      </c>
      <c r="BG9" s="105">
        <f t="shared" si="20"/>
        <v>0</v>
      </c>
    </row>
    <row r="10" spans="1:59" ht="69.75" customHeight="1">
      <c r="A10" s="83">
        <f>IF($D10=0,0,DOSSARDS!A8)</f>
        <v>0</v>
      </c>
      <c r="B10" s="84">
        <f>IF($D10=0,0,DOSSARDS!B8)</f>
        <v>0</v>
      </c>
      <c r="C10" s="84">
        <f>IF($D10=0,0,DOSSARDS!C8)</f>
        <v>0</v>
      </c>
      <c r="D10" s="85">
        <f>IF(ISNA(ArrivéeF!G12),0,ArrivéeF!G12)</f>
        <v>0</v>
      </c>
      <c r="E10" s="86">
        <f>IF(D10=0,0,75-'Classt Filles'!D10+1)</f>
        <v>0</v>
      </c>
      <c r="F10" s="83">
        <f>IF($I10=0,0,DOSSARDS!D8)</f>
        <v>0</v>
      </c>
      <c r="G10" s="84">
        <f>IF($I10=0,0,DOSSARDS!E8)</f>
        <v>0</v>
      </c>
      <c r="H10" s="84">
        <f>IF($I10=0,0,DOSSARDS!F8)</f>
        <v>0</v>
      </c>
      <c r="I10" s="85">
        <f>IF(ISNA(ArrivéeF!G42),0,ArrivéeF!G42)</f>
        <v>0</v>
      </c>
      <c r="J10" s="86">
        <f>IF(I10=0,0,75-'Classt Filles'!I10+1)</f>
        <v>0</v>
      </c>
      <c r="K10" s="83">
        <f>IF($N10=0,0,DOSSARDS!G8)</f>
        <v>0</v>
      </c>
      <c r="L10" s="84">
        <f>IF($N10=0,0,DOSSARDS!H8)</f>
        <v>0</v>
      </c>
      <c r="M10" s="84">
        <f>IF($N10=0,0,DOSSARDS!I8)</f>
        <v>0</v>
      </c>
      <c r="N10" s="85">
        <f>IF(ISNA(ArrivéeF!G72),0,ArrivéeF!G72)</f>
        <v>0</v>
      </c>
      <c r="O10" s="86">
        <f>IF(N10=0,0,75-'Classt Filles'!N10+1)</f>
        <v>0</v>
      </c>
      <c r="P10" s="83">
        <f>IF($S10=0,0,DOSSARDS!J8)</f>
        <v>0</v>
      </c>
      <c r="Q10" s="84">
        <f>IF($S10=0,0,DOSSARDS!K8)</f>
        <v>0</v>
      </c>
      <c r="R10" s="84">
        <f>IF($S10=0,0,DOSSARDS!L8)</f>
        <v>0</v>
      </c>
      <c r="S10" s="85">
        <f>IF(ISNA(ArrivéeF!G102),0,ArrivéeF!G102)</f>
        <v>0</v>
      </c>
      <c r="T10" s="86">
        <f>IF(S10=0,0,75-'Classt Filles'!S10+1)</f>
        <v>0</v>
      </c>
      <c r="U10" s="83">
        <f>IF($X10=0,0,DOSSARDS!M8)</f>
        <v>0</v>
      </c>
      <c r="V10" s="84">
        <f>IF($X10=0,0,DOSSARDS!N8)</f>
        <v>0</v>
      </c>
      <c r="W10" s="84">
        <f>IF($X10=0,0,DOSSARDS!O8)</f>
        <v>0</v>
      </c>
      <c r="X10" s="85">
        <f>IF(ISNA(ArrivéeF!G132),0,ArrivéeF!G132)</f>
        <v>0</v>
      </c>
      <c r="Y10" s="86">
        <f>IF(X10=0,0,75-'Classt Filles'!X10+1)</f>
        <v>0</v>
      </c>
      <c r="Z10" s="83">
        <f>IF($AC10=0,0,DOSSARDS!P8)</f>
        <v>0</v>
      </c>
      <c r="AA10" s="84">
        <f>IF($AC10=0,0,DOSSARDS!Q8)</f>
        <v>0</v>
      </c>
      <c r="AB10" s="84">
        <f>IF($AC10=0,0,DOSSARDS!R8)</f>
        <v>0</v>
      </c>
      <c r="AC10" s="85">
        <f>IF(ISNA(ArrivéeF!G162),0,ArrivéeF!G162)</f>
        <v>0</v>
      </c>
      <c r="AD10" s="86">
        <f>IF(AC10=0,0,75-'Classt Filles'!AC10+1)</f>
        <v>0</v>
      </c>
      <c r="AE10" s="20">
        <f t="shared" si="0"/>
      </c>
      <c r="AF10" s="21" t="e">
        <f t="shared" si="1"/>
        <v>#VALUE!</v>
      </c>
      <c r="AG10" s="21" t="e">
        <f>IF(AF10&lt;=ArrivéeF!$S$3,AE10)</f>
        <v>#VALUE!</v>
      </c>
      <c r="AH10" s="22">
        <f t="shared" si="2"/>
      </c>
      <c r="AI10" s="20">
        <f t="shared" si="3"/>
      </c>
      <c r="AJ10" s="21" t="e">
        <f t="shared" si="4"/>
        <v>#VALUE!</v>
      </c>
      <c r="AK10" s="21" t="e">
        <f>IF(AJ10&lt;=#REF!,AI10)</f>
        <v>#VALUE!</v>
      </c>
      <c r="AL10" s="22">
        <f t="shared" si="5"/>
        <v>0</v>
      </c>
      <c r="AM10" s="20">
        <f t="shared" si="6"/>
      </c>
      <c r="AN10" s="21" t="e">
        <f t="shared" si="7"/>
        <v>#VALUE!</v>
      </c>
      <c r="AO10" s="21" t="e">
        <f>IF(AN10&lt;=#REF!,AM10)</f>
        <v>#VALUE!</v>
      </c>
      <c r="AP10" s="22">
        <f t="shared" si="8"/>
        <v>0</v>
      </c>
      <c r="AQ10" s="20">
        <f t="shared" si="9"/>
      </c>
      <c r="AR10" s="21" t="e">
        <f t="shared" si="10"/>
        <v>#VALUE!</v>
      </c>
      <c r="AS10" s="21" t="e">
        <f>IF(AR10&lt;=#REF!,AQ10)</f>
        <v>#VALUE!</v>
      </c>
      <c r="AT10" s="22">
        <f t="shared" si="11"/>
        <v>0</v>
      </c>
      <c r="AU10" s="20">
        <f t="shared" si="12"/>
      </c>
      <c r="AV10" s="21" t="e">
        <f t="shared" si="13"/>
        <v>#VALUE!</v>
      </c>
      <c r="AW10" s="21" t="e">
        <f>IF(AV10&lt;=#REF!,AU10)</f>
        <v>#VALUE!</v>
      </c>
      <c r="AX10" s="22">
        <f t="shared" si="14"/>
        <v>0</v>
      </c>
      <c r="AY10" s="20">
        <f t="shared" si="15"/>
      </c>
      <c r="AZ10" s="21" t="e">
        <f t="shared" si="16"/>
        <v>#VALUE!</v>
      </c>
      <c r="BA10" s="21" t="e">
        <f>IF(AZ10&lt;=#REF!,AY10)</f>
        <v>#VALUE!</v>
      </c>
      <c r="BB10" s="22">
        <f t="shared" si="17"/>
        <v>0</v>
      </c>
      <c r="BE10" s="103">
        <f t="shared" si="18"/>
        <v>0</v>
      </c>
      <c r="BF10" s="104">
        <f t="shared" si="19"/>
        <v>0</v>
      </c>
      <c r="BG10" s="105">
        <f t="shared" si="20"/>
        <v>0</v>
      </c>
    </row>
    <row r="11" spans="1:59" ht="69.75" customHeight="1">
      <c r="A11" s="83">
        <f>IF($D11=0,0,DOSSARDS!A9)</f>
        <v>0</v>
      </c>
      <c r="B11" s="84">
        <f>IF($D11=0,0,DOSSARDS!B9)</f>
        <v>0</v>
      </c>
      <c r="C11" s="84">
        <f>IF($D11=0,0,DOSSARDS!C9)</f>
        <v>0</v>
      </c>
      <c r="D11" s="85">
        <f>IF(ISNA(ArrivéeF!G13),0,ArrivéeF!G13)</f>
        <v>0</v>
      </c>
      <c r="E11" s="86">
        <f>IF(D11=0,0,75-'Classt Filles'!D11+1)</f>
        <v>0</v>
      </c>
      <c r="F11" s="83">
        <f>IF($I11=0,0,DOSSARDS!D9)</f>
        <v>0</v>
      </c>
      <c r="G11" s="84">
        <f>IF($I11=0,0,DOSSARDS!E9)</f>
        <v>0</v>
      </c>
      <c r="H11" s="84">
        <f>IF($I11=0,0,DOSSARDS!F9)</f>
        <v>0</v>
      </c>
      <c r="I11" s="85">
        <f>IF(ISNA(ArrivéeF!G43),0,ArrivéeF!G43)</f>
        <v>0</v>
      </c>
      <c r="J11" s="86">
        <f>IF(I11=0,0,75-'Classt Filles'!I11+1)</f>
        <v>0</v>
      </c>
      <c r="K11" s="83">
        <f>IF($N11=0,0,DOSSARDS!G9)</f>
        <v>0</v>
      </c>
      <c r="L11" s="84">
        <f>IF($N11=0,0,DOSSARDS!H9)</f>
        <v>0</v>
      </c>
      <c r="M11" s="84">
        <f>IF($N11=0,0,DOSSARDS!I9)</f>
        <v>0</v>
      </c>
      <c r="N11" s="85">
        <f>IF(ISNA(ArrivéeF!G73),0,ArrivéeF!G73)</f>
        <v>0</v>
      </c>
      <c r="O11" s="86">
        <f>IF(N11=0,0,75-'Classt Filles'!N11+1)</f>
        <v>0</v>
      </c>
      <c r="P11" s="83">
        <f>IF($S11=0,0,DOSSARDS!J9)</f>
        <v>0</v>
      </c>
      <c r="Q11" s="84">
        <f>IF($S11=0,0,DOSSARDS!K9)</f>
        <v>0</v>
      </c>
      <c r="R11" s="84">
        <f>IF($S11=0,0,DOSSARDS!L9)</f>
        <v>0</v>
      </c>
      <c r="S11" s="85">
        <f>IF(ISNA(ArrivéeF!G103),0,ArrivéeF!G103)</f>
        <v>0</v>
      </c>
      <c r="T11" s="86">
        <f>IF(S11=0,0,75-'Classt Filles'!S11+1)</f>
        <v>0</v>
      </c>
      <c r="U11" s="83">
        <f>IF($X11=0,0,DOSSARDS!M9)</f>
        <v>0</v>
      </c>
      <c r="V11" s="84">
        <f>IF($X11=0,0,DOSSARDS!N9)</f>
        <v>0</v>
      </c>
      <c r="W11" s="84">
        <f>IF($X11=0,0,DOSSARDS!O9)</f>
        <v>0</v>
      </c>
      <c r="X11" s="85">
        <f>IF(ISNA(ArrivéeF!G133),0,ArrivéeF!G133)</f>
        <v>0</v>
      </c>
      <c r="Y11" s="86">
        <f>IF(X11=0,0,75-'Classt Filles'!X11+1)</f>
        <v>0</v>
      </c>
      <c r="Z11" s="83">
        <f>IF($AC11=0,0,DOSSARDS!P9)</f>
        <v>0</v>
      </c>
      <c r="AA11" s="84">
        <f>IF($AC11=0,0,DOSSARDS!Q9)</f>
        <v>0</v>
      </c>
      <c r="AB11" s="84">
        <f>IF($AC11=0,0,DOSSARDS!R9)</f>
        <v>0</v>
      </c>
      <c r="AC11" s="85">
        <f>IF(ISNA(ArrivéeF!G163),0,ArrivéeF!G163)</f>
        <v>0</v>
      </c>
      <c r="AD11" s="86">
        <f>IF(AC11=0,0,75-'Classt Filles'!AC11+1)</f>
        <v>0</v>
      </c>
      <c r="AE11" s="20">
        <f t="shared" si="0"/>
      </c>
      <c r="AF11" s="21" t="e">
        <f t="shared" si="1"/>
        <v>#VALUE!</v>
      </c>
      <c r="AG11" s="21" t="e">
        <f>IF(AF11&lt;=ArrivéeF!$S$3,AE11)</f>
        <v>#VALUE!</v>
      </c>
      <c r="AH11" s="22">
        <f t="shared" si="2"/>
      </c>
      <c r="AI11" s="20">
        <f t="shared" si="3"/>
      </c>
      <c r="AJ11" s="21" t="e">
        <f t="shared" si="4"/>
        <v>#VALUE!</v>
      </c>
      <c r="AK11" s="21" t="e">
        <f>IF(AJ11&lt;=#REF!,AI11)</f>
        <v>#VALUE!</v>
      </c>
      <c r="AL11" s="22">
        <f t="shared" si="5"/>
        <v>0</v>
      </c>
      <c r="AM11" s="20">
        <f t="shared" si="6"/>
      </c>
      <c r="AN11" s="21" t="e">
        <f t="shared" si="7"/>
        <v>#VALUE!</v>
      </c>
      <c r="AO11" s="21" t="e">
        <f>IF(AN11&lt;=#REF!,AM11)</f>
        <v>#VALUE!</v>
      </c>
      <c r="AP11" s="22">
        <f t="shared" si="8"/>
        <v>0</v>
      </c>
      <c r="AQ11" s="20">
        <f t="shared" si="9"/>
      </c>
      <c r="AR11" s="21" t="e">
        <f t="shared" si="10"/>
        <v>#VALUE!</v>
      </c>
      <c r="AS11" s="21" t="e">
        <f>IF(AR11&lt;=#REF!,AQ11)</f>
        <v>#VALUE!</v>
      </c>
      <c r="AT11" s="22">
        <f t="shared" si="11"/>
        <v>0</v>
      </c>
      <c r="AU11" s="20">
        <f t="shared" si="12"/>
      </c>
      <c r="AV11" s="21" t="e">
        <f t="shared" si="13"/>
        <v>#VALUE!</v>
      </c>
      <c r="AW11" s="21" t="e">
        <f>IF(AV11&lt;=#REF!,AU11)</f>
        <v>#VALUE!</v>
      </c>
      <c r="AX11" s="22">
        <f t="shared" si="14"/>
        <v>0</v>
      </c>
      <c r="AY11" s="20">
        <f t="shared" si="15"/>
      </c>
      <c r="AZ11" s="21" t="e">
        <f t="shared" si="16"/>
        <v>#VALUE!</v>
      </c>
      <c r="BA11" s="21" t="e">
        <f>IF(AZ11&lt;=#REF!,AY11)</f>
        <v>#VALUE!</v>
      </c>
      <c r="BB11" s="22">
        <f t="shared" si="17"/>
        <v>0</v>
      </c>
      <c r="BE11" s="103">
        <f t="shared" si="18"/>
        <v>0</v>
      </c>
      <c r="BF11" s="104">
        <f t="shared" si="19"/>
        <v>0</v>
      </c>
      <c r="BG11" s="105">
        <f t="shared" si="20"/>
        <v>0</v>
      </c>
    </row>
    <row r="12" spans="1:59" ht="69.75" customHeight="1">
      <c r="A12" s="83">
        <f>IF($D12=0,0,DOSSARDS!A10)</f>
        <v>0</v>
      </c>
      <c r="B12" s="84">
        <f>IF($D12=0,0,DOSSARDS!B10)</f>
        <v>0</v>
      </c>
      <c r="C12" s="84">
        <f>IF($D12=0,0,DOSSARDS!C10)</f>
        <v>0</v>
      </c>
      <c r="D12" s="85">
        <f>IF(ISNA(ArrivéeF!G14),0,ArrivéeF!G14)</f>
        <v>0</v>
      </c>
      <c r="E12" s="86">
        <f>IF(D12=0,0,75-'Classt Filles'!D12+1)</f>
        <v>0</v>
      </c>
      <c r="F12" s="83">
        <f>IF($I12=0,0,DOSSARDS!D10)</f>
        <v>0</v>
      </c>
      <c r="G12" s="84">
        <f>IF($I12=0,0,DOSSARDS!E10)</f>
        <v>0</v>
      </c>
      <c r="H12" s="84">
        <f>IF($I12=0,0,DOSSARDS!F10)</f>
        <v>0</v>
      </c>
      <c r="I12" s="85">
        <f>IF(ISNA(ArrivéeF!G44),0,ArrivéeF!G44)</f>
        <v>0</v>
      </c>
      <c r="J12" s="86">
        <f>IF(I12=0,0,75-'Classt Filles'!I12+1)</f>
        <v>0</v>
      </c>
      <c r="K12" s="83">
        <f>IF($N12=0,0,DOSSARDS!G10)</f>
        <v>0</v>
      </c>
      <c r="L12" s="84">
        <f>IF($N12=0,0,DOSSARDS!H10)</f>
        <v>0</v>
      </c>
      <c r="M12" s="84">
        <f>IF($N12=0,0,DOSSARDS!I10)</f>
        <v>0</v>
      </c>
      <c r="N12" s="85">
        <f>IF(ISNA(ArrivéeF!G74),0,ArrivéeF!G74)</f>
        <v>0</v>
      </c>
      <c r="O12" s="86">
        <f>IF(N12=0,0,75-'Classt Filles'!N12+1)</f>
        <v>0</v>
      </c>
      <c r="P12" s="83">
        <f>IF($S12=0,0,DOSSARDS!J10)</f>
        <v>0</v>
      </c>
      <c r="Q12" s="84">
        <f>IF($S12=0,0,DOSSARDS!K10)</f>
        <v>0</v>
      </c>
      <c r="R12" s="84">
        <f>IF($S12=0,0,DOSSARDS!L10)</f>
        <v>0</v>
      </c>
      <c r="S12" s="85">
        <f>IF(ISNA(ArrivéeF!G104),0,ArrivéeF!G104)</f>
        <v>0</v>
      </c>
      <c r="T12" s="86">
        <f>IF(S12=0,0,75-'Classt Filles'!S12+1)</f>
        <v>0</v>
      </c>
      <c r="U12" s="83">
        <f>IF($X12=0,0,DOSSARDS!M10)</f>
        <v>0</v>
      </c>
      <c r="V12" s="84">
        <f>IF($X12=0,0,DOSSARDS!N10)</f>
        <v>0</v>
      </c>
      <c r="W12" s="84">
        <f>IF($X12=0,0,DOSSARDS!O10)</f>
        <v>0</v>
      </c>
      <c r="X12" s="85">
        <f>IF(ISNA(ArrivéeF!G134),0,ArrivéeF!G134)</f>
        <v>0</v>
      </c>
      <c r="Y12" s="86">
        <f>IF(X12=0,0,75-'Classt Filles'!X12+1)</f>
        <v>0</v>
      </c>
      <c r="Z12" s="83">
        <f>IF($AC12=0,0,DOSSARDS!P10)</f>
        <v>0</v>
      </c>
      <c r="AA12" s="84">
        <f>IF($AC12=0,0,DOSSARDS!Q10)</f>
        <v>0</v>
      </c>
      <c r="AB12" s="84">
        <f>IF($AC12=0,0,DOSSARDS!R10)</f>
        <v>0</v>
      </c>
      <c r="AC12" s="85">
        <f>IF(ISNA(ArrivéeF!G164),0,ArrivéeF!G164)</f>
        <v>0</v>
      </c>
      <c r="AD12" s="86">
        <f>IF(AC12=0,0,75-'Classt Filles'!AC12+1)</f>
        <v>0</v>
      </c>
      <c r="AE12" s="20">
        <f t="shared" si="0"/>
      </c>
      <c r="AF12" s="21" t="e">
        <f t="shared" si="1"/>
        <v>#VALUE!</v>
      </c>
      <c r="AG12" s="21" t="e">
        <f>IF(AF12&lt;=ArrivéeF!$S$3,AE12)</f>
        <v>#VALUE!</v>
      </c>
      <c r="AH12" s="22">
        <f t="shared" si="2"/>
      </c>
      <c r="AI12" s="20">
        <f t="shared" si="3"/>
      </c>
      <c r="AJ12" s="21" t="e">
        <f t="shared" si="4"/>
        <v>#VALUE!</v>
      </c>
      <c r="AK12" s="21" t="e">
        <f>IF(AJ12&lt;=#REF!,AI12)</f>
        <v>#VALUE!</v>
      </c>
      <c r="AL12" s="22">
        <f t="shared" si="5"/>
        <v>0</v>
      </c>
      <c r="AM12" s="20">
        <f t="shared" si="6"/>
      </c>
      <c r="AN12" s="21" t="e">
        <f t="shared" si="7"/>
        <v>#VALUE!</v>
      </c>
      <c r="AO12" s="21" t="e">
        <f>IF(AN12&lt;=#REF!,AM12)</f>
        <v>#VALUE!</v>
      </c>
      <c r="AP12" s="22">
        <f t="shared" si="8"/>
        <v>0</v>
      </c>
      <c r="AQ12" s="20">
        <f t="shared" si="9"/>
      </c>
      <c r="AR12" s="21" t="e">
        <f t="shared" si="10"/>
        <v>#VALUE!</v>
      </c>
      <c r="AS12" s="21" t="e">
        <f>IF(AR12&lt;=#REF!,AQ12)</f>
        <v>#VALUE!</v>
      </c>
      <c r="AT12" s="22">
        <f t="shared" si="11"/>
        <v>0</v>
      </c>
      <c r="AU12" s="20">
        <f t="shared" si="12"/>
      </c>
      <c r="AV12" s="21" t="e">
        <f t="shared" si="13"/>
        <v>#VALUE!</v>
      </c>
      <c r="AW12" s="21" t="e">
        <f>IF(AV12&lt;=#REF!,AU12)</f>
        <v>#VALUE!</v>
      </c>
      <c r="AX12" s="22">
        <f t="shared" si="14"/>
        <v>0</v>
      </c>
      <c r="AY12" s="20">
        <f t="shared" si="15"/>
      </c>
      <c r="AZ12" s="21" t="e">
        <f t="shared" si="16"/>
        <v>#VALUE!</v>
      </c>
      <c r="BA12" s="21" t="e">
        <f>IF(AZ12&lt;=#REF!,AY12)</f>
        <v>#VALUE!</v>
      </c>
      <c r="BB12" s="22">
        <f t="shared" si="17"/>
        <v>0</v>
      </c>
      <c r="BE12" s="103">
        <f t="shared" si="18"/>
        <v>0</v>
      </c>
      <c r="BF12" s="104">
        <f t="shared" si="19"/>
        <v>0</v>
      </c>
      <c r="BG12" s="105">
        <f t="shared" si="20"/>
        <v>0</v>
      </c>
    </row>
    <row r="13" spans="1:59" ht="69.75" customHeight="1">
      <c r="A13" s="83">
        <f>IF($D13=0,0,DOSSARDS!A11)</f>
        <v>0</v>
      </c>
      <c r="B13" s="84">
        <f>IF($D13=0,0,DOSSARDS!B11)</f>
        <v>0</v>
      </c>
      <c r="C13" s="84">
        <f>IF($D13=0,0,DOSSARDS!C11)</f>
        <v>0</v>
      </c>
      <c r="D13" s="85">
        <f>IF(ISNA(ArrivéeF!G15),0,ArrivéeF!G15)</f>
        <v>0</v>
      </c>
      <c r="E13" s="86">
        <f>IF(D13=0,0,75-'Classt Filles'!D13+1)</f>
        <v>0</v>
      </c>
      <c r="F13" s="83">
        <f>IF($I13=0,0,DOSSARDS!D11)</f>
        <v>0</v>
      </c>
      <c r="G13" s="84">
        <f>IF($I13=0,0,DOSSARDS!E11)</f>
        <v>0</v>
      </c>
      <c r="H13" s="84">
        <f>IF($I13=0,0,DOSSARDS!F11)</f>
        <v>0</v>
      </c>
      <c r="I13" s="85">
        <f>IF(ISNA(ArrivéeF!G45),0,ArrivéeF!G45)</f>
        <v>0</v>
      </c>
      <c r="J13" s="86">
        <f>IF(I13=0,0,75-'Classt Filles'!I13+1)</f>
        <v>0</v>
      </c>
      <c r="K13" s="83">
        <f>IF($N13=0,0,DOSSARDS!G11)</f>
        <v>0</v>
      </c>
      <c r="L13" s="84">
        <f>IF($N13=0,0,DOSSARDS!H11)</f>
        <v>0</v>
      </c>
      <c r="M13" s="84">
        <f>IF($N13=0,0,DOSSARDS!I11)</f>
        <v>0</v>
      </c>
      <c r="N13" s="85">
        <f>IF(ISNA(ArrivéeF!G75),0,ArrivéeF!G75)</f>
        <v>0</v>
      </c>
      <c r="O13" s="86">
        <f>IF(N13=0,0,75-'Classt Filles'!N13+1)</f>
        <v>0</v>
      </c>
      <c r="P13" s="83">
        <f>IF($S13=0,0,DOSSARDS!J11)</f>
        <v>0</v>
      </c>
      <c r="Q13" s="84">
        <f>IF($S13=0,0,DOSSARDS!K11)</f>
        <v>0</v>
      </c>
      <c r="R13" s="84">
        <f>IF($S13=0,0,DOSSARDS!L11)</f>
        <v>0</v>
      </c>
      <c r="S13" s="85">
        <f>IF(ISNA(ArrivéeF!G105),0,ArrivéeF!G105)</f>
        <v>0</v>
      </c>
      <c r="T13" s="86">
        <f>IF(S13=0,0,75-'Classt Filles'!S13+1)</f>
        <v>0</v>
      </c>
      <c r="U13" s="83">
        <f>IF($X13=0,0,DOSSARDS!M11)</f>
        <v>0</v>
      </c>
      <c r="V13" s="84">
        <f>IF($X13=0,0,DOSSARDS!N11)</f>
        <v>0</v>
      </c>
      <c r="W13" s="84">
        <f>IF($X13=0,0,DOSSARDS!O11)</f>
        <v>0</v>
      </c>
      <c r="X13" s="85">
        <f>IF(ISNA(ArrivéeF!G135),0,ArrivéeF!G135)</f>
        <v>0</v>
      </c>
      <c r="Y13" s="86">
        <f>IF(X13=0,0,75-'Classt Filles'!X13+1)</f>
        <v>0</v>
      </c>
      <c r="Z13" s="83">
        <f>IF($AC13=0,0,DOSSARDS!P11)</f>
        <v>0</v>
      </c>
      <c r="AA13" s="84">
        <f>IF($AC13=0,0,DOSSARDS!Q11)</f>
        <v>0</v>
      </c>
      <c r="AB13" s="84">
        <f>IF($AC13=0,0,DOSSARDS!R11)</f>
        <v>0</v>
      </c>
      <c r="AC13" s="85">
        <f>IF(ISNA(ArrivéeF!G165),0,ArrivéeF!G165)</f>
        <v>0</v>
      </c>
      <c r="AD13" s="86">
        <f>IF(AC13=0,0,75-'Classt Filles'!AC13+1)</f>
        <v>0</v>
      </c>
      <c r="AE13" s="20">
        <f t="shared" si="0"/>
      </c>
      <c r="AF13" s="21" t="e">
        <f t="shared" si="1"/>
        <v>#VALUE!</v>
      </c>
      <c r="AG13" s="21" t="e">
        <f>IF(AF13&lt;=ArrivéeF!$S$3,AE13)</f>
        <v>#VALUE!</v>
      </c>
      <c r="AH13" s="22">
        <f t="shared" si="2"/>
      </c>
      <c r="AI13" s="20">
        <f t="shared" si="3"/>
      </c>
      <c r="AJ13" s="21" t="e">
        <f t="shared" si="4"/>
        <v>#VALUE!</v>
      </c>
      <c r="AK13" s="21" t="e">
        <f>IF(AJ13&lt;=#REF!,AI13)</f>
        <v>#VALUE!</v>
      </c>
      <c r="AL13" s="22">
        <f t="shared" si="5"/>
        <v>0</v>
      </c>
      <c r="AM13" s="20">
        <f t="shared" si="6"/>
      </c>
      <c r="AN13" s="21" t="e">
        <f t="shared" si="7"/>
        <v>#VALUE!</v>
      </c>
      <c r="AO13" s="21" t="e">
        <f>IF(AN13&lt;=#REF!,AM13)</f>
        <v>#VALUE!</v>
      </c>
      <c r="AP13" s="22">
        <f t="shared" si="8"/>
        <v>0</v>
      </c>
      <c r="AQ13" s="20">
        <f t="shared" si="9"/>
      </c>
      <c r="AR13" s="21" t="e">
        <f t="shared" si="10"/>
        <v>#VALUE!</v>
      </c>
      <c r="AS13" s="21" t="e">
        <f>IF(AR13&lt;=#REF!,AQ13)</f>
        <v>#VALUE!</v>
      </c>
      <c r="AT13" s="22">
        <f t="shared" si="11"/>
        <v>0</v>
      </c>
      <c r="AU13" s="20">
        <f t="shared" si="12"/>
      </c>
      <c r="AV13" s="21" t="e">
        <f t="shared" si="13"/>
        <v>#VALUE!</v>
      </c>
      <c r="AW13" s="21" t="e">
        <f>IF(AV13&lt;=#REF!,AU13)</f>
        <v>#VALUE!</v>
      </c>
      <c r="AX13" s="22">
        <f t="shared" si="14"/>
        <v>0</v>
      </c>
      <c r="AY13" s="20">
        <f t="shared" si="15"/>
      </c>
      <c r="AZ13" s="21" t="e">
        <f t="shared" si="16"/>
        <v>#VALUE!</v>
      </c>
      <c r="BA13" s="21" t="e">
        <f>IF(AZ13&lt;=#REF!,AY13)</f>
        <v>#VALUE!</v>
      </c>
      <c r="BB13" s="22">
        <f t="shared" si="17"/>
        <v>0</v>
      </c>
      <c r="BE13" s="103">
        <f t="shared" si="18"/>
        <v>0</v>
      </c>
      <c r="BF13" s="104">
        <f t="shared" si="19"/>
        <v>0</v>
      </c>
      <c r="BG13" s="105">
        <f t="shared" si="20"/>
        <v>0</v>
      </c>
    </row>
    <row r="14" spans="1:59" ht="69.75" customHeight="1">
      <c r="A14" s="83">
        <f>IF($D14=0,0,DOSSARDS!A12)</f>
        <v>0</v>
      </c>
      <c r="B14" s="84">
        <f>IF($D14=0,0,DOSSARDS!B12)</f>
        <v>0</v>
      </c>
      <c r="C14" s="84">
        <f>IF($D14=0,0,DOSSARDS!C12)</f>
        <v>0</v>
      </c>
      <c r="D14" s="85">
        <f>IF(ISNA(ArrivéeF!G16),0,ArrivéeF!G16)</f>
        <v>0</v>
      </c>
      <c r="E14" s="86">
        <f>IF(D14=0,0,75-'Classt Filles'!D14+1)</f>
        <v>0</v>
      </c>
      <c r="F14" s="83">
        <f>IF($I14=0,0,DOSSARDS!D12)</f>
        <v>0</v>
      </c>
      <c r="G14" s="84">
        <f>IF($I14=0,0,DOSSARDS!E12)</f>
        <v>0</v>
      </c>
      <c r="H14" s="84">
        <f>IF($I14=0,0,DOSSARDS!F12)</f>
        <v>0</v>
      </c>
      <c r="I14" s="85">
        <f>IF(ISNA(ArrivéeF!G46),0,ArrivéeF!G46)</f>
        <v>0</v>
      </c>
      <c r="J14" s="86">
        <f>IF(I14=0,0,75-'Classt Filles'!I14+1)</f>
        <v>0</v>
      </c>
      <c r="K14" s="83">
        <f>IF($N14=0,0,DOSSARDS!G12)</f>
        <v>0</v>
      </c>
      <c r="L14" s="84">
        <f>IF($N14=0,0,DOSSARDS!H12)</f>
        <v>0</v>
      </c>
      <c r="M14" s="84">
        <f>IF($N14=0,0,DOSSARDS!I12)</f>
        <v>0</v>
      </c>
      <c r="N14" s="85">
        <f>IF(ISNA(ArrivéeF!G76),0,ArrivéeF!G76)</f>
        <v>0</v>
      </c>
      <c r="O14" s="86">
        <f>IF(N14=0,0,75-'Classt Filles'!N14+1)</f>
        <v>0</v>
      </c>
      <c r="P14" s="83">
        <f>IF($S14=0,0,DOSSARDS!J12)</f>
        <v>0</v>
      </c>
      <c r="Q14" s="84">
        <f>IF($S14=0,0,DOSSARDS!K12)</f>
        <v>0</v>
      </c>
      <c r="R14" s="84">
        <f>IF($S14=0,0,DOSSARDS!L12)</f>
        <v>0</v>
      </c>
      <c r="S14" s="85">
        <f>IF(ISNA(ArrivéeF!G106),0,ArrivéeF!G106)</f>
        <v>0</v>
      </c>
      <c r="T14" s="86">
        <f>IF(S14=0,0,75-'Classt Filles'!S14+1)</f>
        <v>0</v>
      </c>
      <c r="U14" s="83">
        <f>IF($X14=0,0,DOSSARDS!M12)</f>
        <v>0</v>
      </c>
      <c r="V14" s="84">
        <f>IF($X14=0,0,DOSSARDS!N12)</f>
        <v>0</v>
      </c>
      <c r="W14" s="84">
        <f>IF($X14=0,0,DOSSARDS!O12)</f>
        <v>0</v>
      </c>
      <c r="X14" s="85">
        <f>IF(ISNA(ArrivéeF!G136),0,ArrivéeF!G136)</f>
        <v>0</v>
      </c>
      <c r="Y14" s="86">
        <f>IF(X14=0,0,75-'Classt Filles'!X14+1)</f>
        <v>0</v>
      </c>
      <c r="Z14" s="83">
        <f>IF($AC14=0,0,DOSSARDS!P12)</f>
        <v>0</v>
      </c>
      <c r="AA14" s="84">
        <f>IF($AC14=0,0,DOSSARDS!Q12)</f>
        <v>0</v>
      </c>
      <c r="AB14" s="84">
        <f>IF($AC14=0,0,DOSSARDS!R12)</f>
        <v>0</v>
      </c>
      <c r="AC14" s="85">
        <f>IF(ISNA(ArrivéeF!G166),0,ArrivéeF!G166)</f>
        <v>0</v>
      </c>
      <c r="AD14" s="86">
        <f>IF(AC14=0,0,75-'Classt Filles'!AC14+1)</f>
        <v>0</v>
      </c>
      <c r="AE14" s="20">
        <f t="shared" si="0"/>
      </c>
      <c r="AF14" s="21" t="e">
        <f t="shared" si="1"/>
        <v>#VALUE!</v>
      </c>
      <c r="AG14" s="21" t="e">
        <f>IF(AF14&lt;=ArrivéeF!$S$3,AE14)</f>
        <v>#VALUE!</v>
      </c>
      <c r="AH14" s="22">
        <f t="shared" si="2"/>
      </c>
      <c r="AI14" s="20">
        <f t="shared" si="3"/>
      </c>
      <c r="AJ14" s="21" t="e">
        <f t="shared" si="4"/>
        <v>#VALUE!</v>
      </c>
      <c r="AK14" s="21" t="e">
        <f>IF(AJ14&lt;=#REF!,AI14)</f>
        <v>#VALUE!</v>
      </c>
      <c r="AL14" s="22">
        <f t="shared" si="5"/>
        <v>0</v>
      </c>
      <c r="AM14" s="20">
        <f t="shared" si="6"/>
      </c>
      <c r="AN14" s="21" t="e">
        <f t="shared" si="7"/>
        <v>#VALUE!</v>
      </c>
      <c r="AO14" s="21" t="e">
        <f>IF(AN14&lt;=#REF!,AM14)</f>
        <v>#VALUE!</v>
      </c>
      <c r="AP14" s="22">
        <f t="shared" si="8"/>
        <v>0</v>
      </c>
      <c r="AQ14" s="20">
        <f t="shared" si="9"/>
      </c>
      <c r="AR14" s="21" t="e">
        <f t="shared" si="10"/>
        <v>#VALUE!</v>
      </c>
      <c r="AS14" s="21" t="e">
        <f>IF(AR14&lt;=#REF!,AQ14)</f>
        <v>#VALUE!</v>
      </c>
      <c r="AT14" s="22">
        <f t="shared" si="11"/>
        <v>0</v>
      </c>
      <c r="AU14" s="20">
        <f t="shared" si="12"/>
      </c>
      <c r="AV14" s="21" t="e">
        <f t="shared" si="13"/>
        <v>#VALUE!</v>
      </c>
      <c r="AW14" s="21" t="e">
        <f>IF(AV14&lt;=#REF!,AU14)</f>
        <v>#VALUE!</v>
      </c>
      <c r="AX14" s="22">
        <f t="shared" si="14"/>
        <v>0</v>
      </c>
      <c r="AY14" s="20">
        <f t="shared" si="15"/>
      </c>
      <c r="AZ14" s="21" t="e">
        <f t="shared" si="16"/>
        <v>#VALUE!</v>
      </c>
      <c r="BA14" s="21" t="e">
        <f>IF(AZ14&lt;=#REF!,AY14)</f>
        <v>#VALUE!</v>
      </c>
      <c r="BB14" s="22">
        <f t="shared" si="17"/>
        <v>0</v>
      </c>
      <c r="BE14" s="103">
        <f t="shared" si="18"/>
        <v>0</v>
      </c>
      <c r="BF14" s="104">
        <f t="shared" si="19"/>
        <v>0</v>
      </c>
      <c r="BG14" s="105">
        <f t="shared" si="20"/>
        <v>0</v>
      </c>
    </row>
    <row r="15" spans="1:59" ht="69.75" customHeight="1">
      <c r="A15" s="83">
        <f>IF($D15=0,0,DOSSARDS!A13)</f>
        <v>0</v>
      </c>
      <c r="B15" s="84">
        <f>IF($D15=0,0,DOSSARDS!B13)</f>
        <v>0</v>
      </c>
      <c r="C15" s="84">
        <f>IF($D15=0,0,DOSSARDS!C13)</f>
        <v>0</v>
      </c>
      <c r="D15" s="85">
        <f>IF(ISNA(ArrivéeF!G17),0,ArrivéeF!G17)</f>
        <v>0</v>
      </c>
      <c r="E15" s="86">
        <f>IF(D15=0,0,75-'Classt Filles'!D15+1)</f>
        <v>0</v>
      </c>
      <c r="F15" s="83">
        <f>IF($I15=0,0,DOSSARDS!D13)</f>
        <v>0</v>
      </c>
      <c r="G15" s="84">
        <f>IF($I15=0,0,DOSSARDS!E13)</f>
        <v>0</v>
      </c>
      <c r="H15" s="84">
        <f>IF($I15=0,0,DOSSARDS!F13)</f>
        <v>0</v>
      </c>
      <c r="I15" s="85">
        <f>IF(ISNA(ArrivéeF!G47),0,ArrivéeF!G47)</f>
        <v>0</v>
      </c>
      <c r="J15" s="86">
        <f>IF(I15=0,0,75-'Classt Filles'!I15+1)</f>
        <v>0</v>
      </c>
      <c r="K15" s="83">
        <f>IF($N15=0,0,DOSSARDS!G13)</f>
        <v>0</v>
      </c>
      <c r="L15" s="84">
        <f>IF($N15=0,0,DOSSARDS!H13)</f>
        <v>0</v>
      </c>
      <c r="M15" s="84">
        <f>IF($N15=0,0,DOSSARDS!I13)</f>
        <v>0</v>
      </c>
      <c r="N15" s="85">
        <f>IF(ISNA(ArrivéeF!G77),0,ArrivéeF!G77)</f>
        <v>0</v>
      </c>
      <c r="O15" s="86">
        <f>IF(N15=0,0,75-'Classt Filles'!N15+1)</f>
        <v>0</v>
      </c>
      <c r="P15" s="83">
        <f>IF($S15=0,0,DOSSARDS!J13)</f>
        <v>0</v>
      </c>
      <c r="Q15" s="84">
        <f>IF($S15=0,0,DOSSARDS!K13)</f>
        <v>0</v>
      </c>
      <c r="R15" s="84">
        <f>IF($S15=0,0,DOSSARDS!L13)</f>
        <v>0</v>
      </c>
      <c r="S15" s="85">
        <f>IF(ISNA(ArrivéeF!G107),0,ArrivéeF!G107)</f>
        <v>0</v>
      </c>
      <c r="T15" s="86">
        <f>IF(S15=0,0,75-'Classt Filles'!S15+1)</f>
        <v>0</v>
      </c>
      <c r="U15" s="83">
        <f>IF($X15=0,0,DOSSARDS!M13)</f>
        <v>0</v>
      </c>
      <c r="V15" s="84">
        <f>IF($X15=0,0,DOSSARDS!N13)</f>
        <v>0</v>
      </c>
      <c r="W15" s="84">
        <f>IF($X15=0,0,DOSSARDS!O13)</f>
        <v>0</v>
      </c>
      <c r="X15" s="85">
        <f>IF(ISNA(ArrivéeF!G137),0,ArrivéeF!G137)</f>
        <v>0</v>
      </c>
      <c r="Y15" s="86">
        <f>IF(X15=0,0,75-'Classt Filles'!X15+1)</f>
        <v>0</v>
      </c>
      <c r="Z15" s="83">
        <f>IF($AC15=0,0,DOSSARDS!P13)</f>
        <v>0</v>
      </c>
      <c r="AA15" s="84">
        <f>IF($AC15=0,0,DOSSARDS!Q13)</f>
        <v>0</v>
      </c>
      <c r="AB15" s="84">
        <f>IF($AC15=0,0,DOSSARDS!R13)</f>
        <v>0</v>
      </c>
      <c r="AC15" s="85">
        <f>IF(ISNA(ArrivéeF!G167),0,ArrivéeF!G167)</f>
        <v>0</v>
      </c>
      <c r="AD15" s="86">
        <f>IF(AC15=0,0,75-'Classt Filles'!AC15+1)</f>
        <v>0</v>
      </c>
      <c r="AE15" s="20">
        <f t="shared" si="0"/>
      </c>
      <c r="AF15" s="21" t="e">
        <f t="shared" si="1"/>
        <v>#VALUE!</v>
      </c>
      <c r="AG15" s="21" t="e">
        <f>IF(AF15&lt;=ArrivéeF!$S$3,AE15)</f>
        <v>#VALUE!</v>
      </c>
      <c r="AH15" s="22">
        <f t="shared" si="2"/>
      </c>
      <c r="AI15" s="20">
        <f t="shared" si="3"/>
      </c>
      <c r="AJ15" s="21" t="e">
        <f t="shared" si="4"/>
        <v>#VALUE!</v>
      </c>
      <c r="AK15" s="21" t="e">
        <f>IF(AJ15&lt;=#REF!,AI15)</f>
        <v>#VALUE!</v>
      </c>
      <c r="AL15" s="22">
        <f t="shared" si="5"/>
        <v>0</v>
      </c>
      <c r="AM15" s="20">
        <f t="shared" si="6"/>
      </c>
      <c r="AN15" s="21" t="e">
        <f t="shared" si="7"/>
        <v>#VALUE!</v>
      </c>
      <c r="AO15" s="21" t="e">
        <f>IF(AN15&lt;=#REF!,AM15)</f>
        <v>#VALUE!</v>
      </c>
      <c r="AP15" s="22">
        <f t="shared" si="8"/>
        <v>0</v>
      </c>
      <c r="AQ15" s="20">
        <f t="shared" si="9"/>
      </c>
      <c r="AR15" s="21" t="e">
        <f t="shared" si="10"/>
        <v>#VALUE!</v>
      </c>
      <c r="AS15" s="21" t="e">
        <f>IF(AR15&lt;=#REF!,AQ15)</f>
        <v>#VALUE!</v>
      </c>
      <c r="AT15" s="22">
        <f t="shared" si="11"/>
        <v>0</v>
      </c>
      <c r="AU15" s="20">
        <f t="shared" si="12"/>
      </c>
      <c r="AV15" s="21" t="e">
        <f t="shared" si="13"/>
        <v>#VALUE!</v>
      </c>
      <c r="AW15" s="21" t="e">
        <f>IF(AV15&lt;=#REF!,AU15)</f>
        <v>#VALUE!</v>
      </c>
      <c r="AX15" s="22">
        <f t="shared" si="14"/>
        <v>0</v>
      </c>
      <c r="AY15" s="20">
        <f t="shared" si="15"/>
      </c>
      <c r="AZ15" s="21" t="e">
        <f t="shared" si="16"/>
        <v>#VALUE!</v>
      </c>
      <c r="BA15" s="21" t="e">
        <f>IF(AZ15&lt;=#REF!,AY15)</f>
        <v>#VALUE!</v>
      </c>
      <c r="BB15" s="22">
        <f t="shared" si="17"/>
        <v>0</v>
      </c>
      <c r="BE15" s="103">
        <f t="shared" si="18"/>
        <v>0</v>
      </c>
      <c r="BF15" s="104">
        <f t="shared" si="19"/>
        <v>0</v>
      </c>
      <c r="BG15" s="105">
        <f t="shared" si="20"/>
        <v>0</v>
      </c>
    </row>
    <row r="16" spans="1:59" ht="69.75" customHeight="1">
      <c r="A16" s="83">
        <f>IF($D16=0,0,DOSSARDS!A14)</f>
        <v>0</v>
      </c>
      <c r="B16" s="84">
        <f>IF($D16=0,0,DOSSARDS!B14)</f>
        <v>0</v>
      </c>
      <c r="C16" s="84">
        <f>IF($D16=0,0,DOSSARDS!C14)</f>
        <v>0</v>
      </c>
      <c r="D16" s="85">
        <f>IF(ISNA(ArrivéeF!G18),0,ArrivéeF!G18)</f>
        <v>0</v>
      </c>
      <c r="E16" s="86">
        <f>IF(D16=0,0,75-'Classt Filles'!D16+1)</f>
        <v>0</v>
      </c>
      <c r="F16" s="83">
        <f>IF($I16=0,0,DOSSARDS!D14)</f>
        <v>0</v>
      </c>
      <c r="G16" s="84">
        <f>IF($I16=0,0,DOSSARDS!E14)</f>
        <v>0</v>
      </c>
      <c r="H16" s="84">
        <f>IF($I16=0,0,DOSSARDS!F14)</f>
        <v>0</v>
      </c>
      <c r="I16" s="85">
        <f>IF(ISNA(ArrivéeF!G48),0,ArrivéeF!G48)</f>
        <v>0</v>
      </c>
      <c r="J16" s="86">
        <f>IF(I16=0,0,75-'Classt Filles'!I16+1)</f>
        <v>0</v>
      </c>
      <c r="K16" s="83">
        <f>IF($N16=0,0,DOSSARDS!G14)</f>
        <v>0</v>
      </c>
      <c r="L16" s="84">
        <f>IF($N16=0,0,DOSSARDS!H14)</f>
        <v>0</v>
      </c>
      <c r="M16" s="84">
        <f>IF($N16=0,0,DOSSARDS!I14)</f>
        <v>0</v>
      </c>
      <c r="N16" s="85">
        <f>IF(ISNA(ArrivéeF!G78),0,ArrivéeF!G78)</f>
        <v>0</v>
      </c>
      <c r="O16" s="86">
        <f>IF(N16=0,0,75-'Classt Filles'!N16+1)</f>
        <v>0</v>
      </c>
      <c r="P16" s="83">
        <f>IF($S16=0,0,DOSSARDS!J14)</f>
        <v>0</v>
      </c>
      <c r="Q16" s="84">
        <f>IF($S16=0,0,DOSSARDS!K14)</f>
        <v>0</v>
      </c>
      <c r="R16" s="84">
        <f>IF($S16=0,0,DOSSARDS!L14)</f>
        <v>0</v>
      </c>
      <c r="S16" s="85">
        <f>IF(ISNA(ArrivéeF!G108),0,ArrivéeF!G108)</f>
        <v>0</v>
      </c>
      <c r="T16" s="86">
        <f>IF(S16=0,0,75-'Classt Filles'!S16+1)</f>
        <v>0</v>
      </c>
      <c r="U16" s="83">
        <f>IF($X16=0,0,DOSSARDS!M14)</f>
        <v>0</v>
      </c>
      <c r="V16" s="84">
        <f>IF($X16=0,0,DOSSARDS!N14)</f>
        <v>0</v>
      </c>
      <c r="W16" s="84">
        <f>IF($X16=0,0,DOSSARDS!O14)</f>
        <v>0</v>
      </c>
      <c r="X16" s="85">
        <f>IF(ISNA(ArrivéeF!G138),0,ArrivéeF!G138)</f>
        <v>0</v>
      </c>
      <c r="Y16" s="86">
        <f>IF(X16=0,0,75-'Classt Filles'!X16+1)</f>
        <v>0</v>
      </c>
      <c r="Z16" s="83">
        <f>IF($AC16=0,0,DOSSARDS!P14)</f>
        <v>0</v>
      </c>
      <c r="AA16" s="84">
        <f>IF($AC16=0,0,DOSSARDS!Q14)</f>
        <v>0</v>
      </c>
      <c r="AB16" s="84">
        <f>IF($AC16=0,0,DOSSARDS!R14)</f>
        <v>0</v>
      </c>
      <c r="AC16" s="85">
        <f>IF(ISNA(ArrivéeF!G168),0,ArrivéeF!G168)</f>
        <v>0</v>
      </c>
      <c r="AD16" s="86">
        <f>IF(AC16=0,0,75-'Classt Filles'!AC16+1)</f>
        <v>0</v>
      </c>
      <c r="AE16" s="20">
        <f t="shared" si="0"/>
      </c>
      <c r="AF16" s="21" t="e">
        <f t="shared" si="1"/>
        <v>#VALUE!</v>
      </c>
      <c r="AG16" s="21" t="e">
        <f>IF(AF16&lt;=ArrivéeF!$S$3,AE16)</f>
        <v>#VALUE!</v>
      </c>
      <c r="AH16" s="22">
        <f t="shared" si="2"/>
      </c>
      <c r="AI16" s="20">
        <f t="shared" si="3"/>
      </c>
      <c r="AJ16" s="21" t="e">
        <f t="shared" si="4"/>
        <v>#VALUE!</v>
      </c>
      <c r="AK16" s="21" t="e">
        <f>IF(AJ16&lt;=#REF!,AI16)</f>
        <v>#VALUE!</v>
      </c>
      <c r="AL16" s="22">
        <f t="shared" si="5"/>
        <v>0</v>
      </c>
      <c r="AM16" s="20">
        <f t="shared" si="6"/>
      </c>
      <c r="AN16" s="21" t="e">
        <f t="shared" si="7"/>
        <v>#VALUE!</v>
      </c>
      <c r="AO16" s="21" t="e">
        <f>IF(AN16&lt;=#REF!,AM16)</f>
        <v>#VALUE!</v>
      </c>
      <c r="AP16" s="22">
        <f t="shared" si="8"/>
        <v>0</v>
      </c>
      <c r="AQ16" s="20">
        <f t="shared" si="9"/>
      </c>
      <c r="AR16" s="21" t="e">
        <f t="shared" si="10"/>
        <v>#VALUE!</v>
      </c>
      <c r="AS16" s="21" t="e">
        <f>IF(AR16&lt;=#REF!,AQ16)</f>
        <v>#VALUE!</v>
      </c>
      <c r="AT16" s="22">
        <f t="shared" si="11"/>
        <v>0</v>
      </c>
      <c r="AU16" s="20">
        <f t="shared" si="12"/>
      </c>
      <c r="AV16" s="21" t="e">
        <f t="shared" si="13"/>
        <v>#VALUE!</v>
      </c>
      <c r="AW16" s="21" t="e">
        <f>IF(AV16&lt;=#REF!,AU16)</f>
        <v>#VALUE!</v>
      </c>
      <c r="AX16" s="22">
        <f t="shared" si="14"/>
        <v>0</v>
      </c>
      <c r="AY16" s="20">
        <f t="shared" si="15"/>
      </c>
      <c r="AZ16" s="21" t="e">
        <f t="shared" si="16"/>
        <v>#VALUE!</v>
      </c>
      <c r="BA16" s="21" t="e">
        <f>IF(AZ16&lt;=#REF!,AY16)</f>
        <v>#VALUE!</v>
      </c>
      <c r="BB16" s="22">
        <f t="shared" si="17"/>
        <v>0</v>
      </c>
      <c r="BE16" s="103">
        <f t="shared" si="18"/>
        <v>0</v>
      </c>
      <c r="BF16" s="104">
        <f t="shared" si="19"/>
        <v>0</v>
      </c>
      <c r="BG16" s="105">
        <f t="shared" si="20"/>
        <v>0</v>
      </c>
    </row>
    <row r="17" spans="1:59" ht="69.75" customHeight="1">
      <c r="A17" s="83">
        <f>IF($D17=0,0,DOSSARDS!A15)</f>
        <v>0</v>
      </c>
      <c r="B17" s="84">
        <f>IF($D17=0,0,DOSSARDS!B15)</f>
        <v>0</v>
      </c>
      <c r="C17" s="84">
        <f>IF($D17=0,0,DOSSARDS!C15)</f>
        <v>0</v>
      </c>
      <c r="D17" s="85">
        <f>IF(ISNA(ArrivéeF!G19),0,ArrivéeF!G19)</f>
        <v>0</v>
      </c>
      <c r="E17" s="86">
        <f>IF(D17=0,0,75-'Classt Filles'!D17+1)</f>
        <v>0</v>
      </c>
      <c r="F17" s="83">
        <f>IF($I17=0,0,DOSSARDS!D15)</f>
        <v>0</v>
      </c>
      <c r="G17" s="84">
        <f>IF($I17=0,0,DOSSARDS!E15)</f>
        <v>0</v>
      </c>
      <c r="H17" s="84">
        <f>IF($I17=0,0,DOSSARDS!F15)</f>
        <v>0</v>
      </c>
      <c r="I17" s="85">
        <f>IF(ISNA(ArrivéeF!G49),0,ArrivéeF!G49)</f>
        <v>0</v>
      </c>
      <c r="J17" s="86">
        <f>IF(I17=0,0,75-'Classt Filles'!I17+1)</f>
        <v>0</v>
      </c>
      <c r="K17" s="83">
        <f>IF($N17=0,0,DOSSARDS!G15)</f>
        <v>0</v>
      </c>
      <c r="L17" s="84">
        <f>IF($N17=0,0,DOSSARDS!H15)</f>
        <v>0</v>
      </c>
      <c r="M17" s="84">
        <f>IF($N17=0,0,DOSSARDS!I15)</f>
        <v>0</v>
      </c>
      <c r="N17" s="85">
        <f>IF(ISNA(ArrivéeF!G79),0,ArrivéeF!G79)</f>
        <v>0</v>
      </c>
      <c r="O17" s="86">
        <f>IF(N17=0,0,75-'Classt Filles'!N17+1)</f>
        <v>0</v>
      </c>
      <c r="P17" s="83">
        <f>IF($S17=0,0,DOSSARDS!J15)</f>
        <v>0</v>
      </c>
      <c r="Q17" s="84">
        <f>IF($S17=0,0,DOSSARDS!K15)</f>
        <v>0</v>
      </c>
      <c r="R17" s="84">
        <f>IF($S17=0,0,DOSSARDS!L15)</f>
        <v>0</v>
      </c>
      <c r="S17" s="85">
        <f>IF(ISNA(ArrivéeF!G109),0,ArrivéeF!G109)</f>
        <v>0</v>
      </c>
      <c r="T17" s="86">
        <f>IF(S17=0,0,75-'Classt Filles'!S17+1)</f>
        <v>0</v>
      </c>
      <c r="U17" s="83">
        <f>IF($X17=0,0,DOSSARDS!M15)</f>
        <v>0</v>
      </c>
      <c r="V17" s="84">
        <f>IF($X17=0,0,DOSSARDS!N15)</f>
        <v>0</v>
      </c>
      <c r="W17" s="84">
        <f>IF($X17=0,0,DOSSARDS!O15)</f>
        <v>0</v>
      </c>
      <c r="X17" s="85">
        <f>IF(ISNA(ArrivéeF!G139),0,ArrivéeF!G139)</f>
        <v>0</v>
      </c>
      <c r="Y17" s="86">
        <f>IF(X17=0,0,75-'Classt Filles'!X17+1)</f>
        <v>0</v>
      </c>
      <c r="Z17" s="83">
        <f>IF($AC17=0,0,DOSSARDS!P15)</f>
        <v>0</v>
      </c>
      <c r="AA17" s="84">
        <f>IF($AC17=0,0,DOSSARDS!Q15)</f>
        <v>0</v>
      </c>
      <c r="AB17" s="84">
        <f>IF($AC17=0,0,DOSSARDS!R15)</f>
        <v>0</v>
      </c>
      <c r="AC17" s="85">
        <f>IF(ISNA(ArrivéeF!G169),0,ArrivéeF!G169)</f>
        <v>0</v>
      </c>
      <c r="AD17" s="86">
        <f>IF(AC17=0,0,75-'Classt Filles'!AC17+1)</f>
        <v>0</v>
      </c>
      <c r="AE17" s="20">
        <f t="shared" si="0"/>
      </c>
      <c r="AF17" s="21" t="e">
        <f t="shared" si="1"/>
        <v>#VALUE!</v>
      </c>
      <c r="AG17" s="21" t="e">
        <f>IF(AF17&lt;=ArrivéeF!$S$3,AE17)</f>
        <v>#VALUE!</v>
      </c>
      <c r="AH17" s="22">
        <f t="shared" si="2"/>
      </c>
      <c r="AI17" s="20">
        <f t="shared" si="3"/>
      </c>
      <c r="AJ17" s="21" t="e">
        <f t="shared" si="4"/>
        <v>#VALUE!</v>
      </c>
      <c r="AK17" s="21" t="e">
        <f>IF(AJ17&lt;=#REF!,AI17)</f>
        <v>#VALUE!</v>
      </c>
      <c r="AL17" s="22">
        <f t="shared" si="5"/>
        <v>0</v>
      </c>
      <c r="AM17" s="20">
        <f t="shared" si="6"/>
      </c>
      <c r="AN17" s="21" t="e">
        <f t="shared" si="7"/>
        <v>#VALUE!</v>
      </c>
      <c r="AO17" s="21" t="e">
        <f>IF(AN17&lt;=#REF!,AM17)</f>
        <v>#VALUE!</v>
      </c>
      <c r="AP17" s="22">
        <f t="shared" si="8"/>
        <v>0</v>
      </c>
      <c r="AQ17" s="20">
        <f t="shared" si="9"/>
      </c>
      <c r="AR17" s="21" t="e">
        <f t="shared" si="10"/>
        <v>#VALUE!</v>
      </c>
      <c r="AS17" s="21" t="e">
        <f>IF(AR17&lt;=#REF!,AQ17)</f>
        <v>#VALUE!</v>
      </c>
      <c r="AT17" s="22">
        <f t="shared" si="11"/>
        <v>0</v>
      </c>
      <c r="AU17" s="20">
        <f t="shared" si="12"/>
      </c>
      <c r="AV17" s="21" t="e">
        <f t="shared" si="13"/>
        <v>#VALUE!</v>
      </c>
      <c r="AW17" s="21" t="e">
        <f>IF(AV17&lt;=#REF!,AU17)</f>
        <v>#VALUE!</v>
      </c>
      <c r="AX17" s="22">
        <f t="shared" si="14"/>
        <v>0</v>
      </c>
      <c r="AY17" s="20">
        <f t="shared" si="15"/>
      </c>
      <c r="AZ17" s="21" t="e">
        <f t="shared" si="16"/>
        <v>#VALUE!</v>
      </c>
      <c r="BA17" s="21" t="e">
        <f>IF(AZ17&lt;=#REF!,AY17)</f>
        <v>#VALUE!</v>
      </c>
      <c r="BB17" s="22">
        <f t="shared" si="17"/>
        <v>0</v>
      </c>
      <c r="BE17" s="103">
        <f t="shared" si="18"/>
        <v>0</v>
      </c>
      <c r="BF17" s="104">
        <f t="shared" si="19"/>
        <v>0</v>
      </c>
      <c r="BG17" s="105">
        <f t="shared" si="20"/>
        <v>0</v>
      </c>
    </row>
    <row r="18" spans="1:59" ht="69.75" customHeight="1">
      <c r="A18" s="83">
        <f>IF($D18=0,0,DOSSARDS!A16)</f>
        <v>0</v>
      </c>
      <c r="B18" s="84">
        <f>IF($D18=0,0,DOSSARDS!B16)</f>
        <v>0</v>
      </c>
      <c r="C18" s="84">
        <f>IF($D18=0,0,DOSSARDS!C16)</f>
        <v>0</v>
      </c>
      <c r="D18" s="85">
        <f>IF(ISNA(ArrivéeF!G20),0,ArrivéeF!G20)</f>
        <v>0</v>
      </c>
      <c r="E18" s="86">
        <f>IF(D18=0,0,75-'Classt Filles'!D18+1)</f>
        <v>0</v>
      </c>
      <c r="F18" s="83">
        <f>IF($I18=0,0,DOSSARDS!D16)</f>
        <v>0</v>
      </c>
      <c r="G18" s="84">
        <f>IF($I18=0,0,DOSSARDS!E16)</f>
        <v>0</v>
      </c>
      <c r="H18" s="84">
        <f>IF($I18=0,0,DOSSARDS!F16)</f>
        <v>0</v>
      </c>
      <c r="I18" s="85">
        <f>IF(ISNA(ArrivéeF!G50),0,ArrivéeF!G50)</f>
        <v>0</v>
      </c>
      <c r="J18" s="86">
        <f>IF(I18=0,0,75-'Classt Filles'!I18+1)</f>
        <v>0</v>
      </c>
      <c r="K18" s="83">
        <f>IF($N18=0,0,DOSSARDS!G16)</f>
        <v>0</v>
      </c>
      <c r="L18" s="84">
        <f>IF($N18=0,0,DOSSARDS!H16)</f>
        <v>0</v>
      </c>
      <c r="M18" s="84">
        <f>IF($N18=0,0,DOSSARDS!I16)</f>
        <v>0</v>
      </c>
      <c r="N18" s="85">
        <f>IF(ISNA(ArrivéeF!G80),0,ArrivéeF!G80)</f>
        <v>0</v>
      </c>
      <c r="O18" s="86">
        <f>IF(N18=0,0,75-'Classt Filles'!N18+1)</f>
        <v>0</v>
      </c>
      <c r="P18" s="83">
        <f>IF($S18=0,0,DOSSARDS!J16)</f>
        <v>0</v>
      </c>
      <c r="Q18" s="84">
        <f>IF($S18=0,0,DOSSARDS!K16)</f>
        <v>0</v>
      </c>
      <c r="R18" s="84">
        <f>IF($S18=0,0,DOSSARDS!L16)</f>
        <v>0</v>
      </c>
      <c r="S18" s="85">
        <f>IF(ISNA(ArrivéeF!G110),0,ArrivéeF!G110)</f>
        <v>0</v>
      </c>
      <c r="T18" s="86">
        <f>IF(S18=0,0,75-'Classt Filles'!S18+1)</f>
        <v>0</v>
      </c>
      <c r="U18" s="83">
        <f>IF($X18=0,0,DOSSARDS!M16)</f>
        <v>0</v>
      </c>
      <c r="V18" s="84">
        <f>IF($X18=0,0,DOSSARDS!N16)</f>
        <v>0</v>
      </c>
      <c r="W18" s="84">
        <f>IF($X18=0,0,DOSSARDS!O16)</f>
        <v>0</v>
      </c>
      <c r="X18" s="85">
        <f>IF(ISNA(ArrivéeF!G140),0,ArrivéeF!G140)</f>
        <v>0</v>
      </c>
      <c r="Y18" s="86">
        <f>IF(X18=0,0,75-'Classt Filles'!X18+1)</f>
        <v>0</v>
      </c>
      <c r="Z18" s="83">
        <f>IF($AC18=0,0,DOSSARDS!P16)</f>
        <v>0</v>
      </c>
      <c r="AA18" s="84">
        <f>IF($AC18=0,0,DOSSARDS!Q16)</f>
        <v>0</v>
      </c>
      <c r="AB18" s="84">
        <f>IF($AC18=0,0,DOSSARDS!R16)</f>
        <v>0</v>
      </c>
      <c r="AC18" s="85">
        <f>IF(ISNA(ArrivéeF!G170),0,ArrivéeF!G170)</f>
        <v>0</v>
      </c>
      <c r="AD18" s="86">
        <f>IF(AC18=0,0,75-'Classt Filles'!AC18+1)</f>
        <v>0</v>
      </c>
      <c r="AE18" s="20">
        <f t="shared" si="0"/>
      </c>
      <c r="AF18" s="21" t="e">
        <f t="shared" si="1"/>
        <v>#VALUE!</v>
      </c>
      <c r="AG18" s="21" t="e">
        <f>IF(AF18&lt;=ArrivéeF!$S$3,AE18)</f>
        <v>#VALUE!</v>
      </c>
      <c r="AH18" s="22">
        <f t="shared" si="2"/>
      </c>
      <c r="AI18" s="20">
        <f t="shared" si="3"/>
      </c>
      <c r="AJ18" s="21" t="e">
        <f t="shared" si="4"/>
        <v>#VALUE!</v>
      </c>
      <c r="AK18" s="21" t="e">
        <f>IF(AJ18&lt;=#REF!,AI18)</f>
        <v>#VALUE!</v>
      </c>
      <c r="AL18" s="22">
        <f t="shared" si="5"/>
        <v>0</v>
      </c>
      <c r="AM18" s="20">
        <f t="shared" si="6"/>
      </c>
      <c r="AN18" s="21" t="e">
        <f t="shared" si="7"/>
        <v>#VALUE!</v>
      </c>
      <c r="AO18" s="21" t="e">
        <f>IF(AN18&lt;=#REF!,AM18)</f>
        <v>#VALUE!</v>
      </c>
      <c r="AP18" s="22">
        <f t="shared" si="8"/>
        <v>0</v>
      </c>
      <c r="AQ18" s="20">
        <f t="shared" si="9"/>
      </c>
      <c r="AR18" s="21" t="e">
        <f t="shared" si="10"/>
        <v>#VALUE!</v>
      </c>
      <c r="AS18" s="21" t="e">
        <f>IF(AR18&lt;=#REF!,AQ18)</f>
        <v>#VALUE!</v>
      </c>
      <c r="AT18" s="22">
        <f t="shared" si="11"/>
        <v>0</v>
      </c>
      <c r="AU18" s="20">
        <f t="shared" si="12"/>
      </c>
      <c r="AV18" s="21" t="e">
        <f t="shared" si="13"/>
        <v>#VALUE!</v>
      </c>
      <c r="AW18" s="21" t="e">
        <f>IF(AV18&lt;=#REF!,AU18)</f>
        <v>#VALUE!</v>
      </c>
      <c r="AX18" s="22">
        <f t="shared" si="14"/>
        <v>0</v>
      </c>
      <c r="AY18" s="20">
        <f t="shared" si="15"/>
      </c>
      <c r="AZ18" s="21" t="e">
        <f t="shared" si="16"/>
        <v>#VALUE!</v>
      </c>
      <c r="BA18" s="21" t="e">
        <f>IF(AZ18&lt;=#REF!,AY18)</f>
        <v>#VALUE!</v>
      </c>
      <c r="BB18" s="22">
        <f t="shared" si="17"/>
        <v>0</v>
      </c>
      <c r="BE18" s="103">
        <f t="shared" si="18"/>
        <v>0</v>
      </c>
      <c r="BF18" s="104">
        <f t="shared" si="19"/>
        <v>0</v>
      </c>
      <c r="BG18" s="105">
        <f t="shared" si="20"/>
        <v>0</v>
      </c>
    </row>
    <row r="19" spans="1:59" ht="69.75" customHeight="1">
      <c r="A19" s="83">
        <f>IF($D19=0,0,DOSSARDS!A17)</f>
        <v>0</v>
      </c>
      <c r="B19" s="84">
        <f>IF($D19=0,0,DOSSARDS!B17)</f>
        <v>0</v>
      </c>
      <c r="C19" s="84">
        <f>IF($D19=0,0,DOSSARDS!C17)</f>
        <v>0</v>
      </c>
      <c r="D19" s="85">
        <f>IF(ISNA(ArrivéeF!G21),0,ArrivéeF!G21)</f>
        <v>0</v>
      </c>
      <c r="E19" s="86">
        <f>IF(D19=0,0,75-'Classt Filles'!D19+1)</f>
        <v>0</v>
      </c>
      <c r="F19" s="83">
        <f>IF($I19=0,0,DOSSARDS!D17)</f>
        <v>0</v>
      </c>
      <c r="G19" s="84">
        <f>IF($I19=0,0,DOSSARDS!E17)</f>
        <v>0</v>
      </c>
      <c r="H19" s="84">
        <f>IF($I19=0,0,DOSSARDS!F17)</f>
        <v>0</v>
      </c>
      <c r="I19" s="85">
        <f>IF(ISNA(ArrivéeF!G51),0,ArrivéeF!G51)</f>
        <v>0</v>
      </c>
      <c r="J19" s="86">
        <f>IF(I19=0,0,75-'Classt Filles'!I19+1)</f>
        <v>0</v>
      </c>
      <c r="K19" s="83">
        <f>IF($N19=0,0,DOSSARDS!G17)</f>
        <v>0</v>
      </c>
      <c r="L19" s="84">
        <f>IF($N19=0,0,DOSSARDS!H17)</f>
        <v>0</v>
      </c>
      <c r="M19" s="84">
        <f>IF($N19=0,0,DOSSARDS!I17)</f>
        <v>0</v>
      </c>
      <c r="N19" s="85">
        <f>IF(ISNA(ArrivéeF!G81),0,ArrivéeF!G81)</f>
        <v>0</v>
      </c>
      <c r="O19" s="86">
        <f>IF(N19=0,0,75-'Classt Filles'!N19+1)</f>
        <v>0</v>
      </c>
      <c r="P19" s="83">
        <f>IF($S19=0,0,DOSSARDS!J17)</f>
        <v>0</v>
      </c>
      <c r="Q19" s="84">
        <f>IF($S19=0,0,DOSSARDS!K17)</f>
        <v>0</v>
      </c>
      <c r="R19" s="84">
        <f>IF($S19=0,0,DOSSARDS!L17)</f>
        <v>0</v>
      </c>
      <c r="S19" s="85">
        <f>IF(ISNA(ArrivéeF!G111),0,ArrivéeF!G111)</f>
        <v>0</v>
      </c>
      <c r="T19" s="86">
        <f>IF(S19=0,0,75-'Classt Filles'!S19+1)</f>
        <v>0</v>
      </c>
      <c r="U19" s="83">
        <f>IF($X19=0,0,DOSSARDS!M17)</f>
        <v>0</v>
      </c>
      <c r="V19" s="84">
        <f>IF($X19=0,0,DOSSARDS!N17)</f>
        <v>0</v>
      </c>
      <c r="W19" s="84">
        <f>IF($X19=0,0,DOSSARDS!O17)</f>
        <v>0</v>
      </c>
      <c r="X19" s="85">
        <f>IF(ISNA(ArrivéeF!G141),0,ArrivéeF!G141)</f>
        <v>0</v>
      </c>
      <c r="Y19" s="86">
        <f>IF(X19=0,0,75-'Classt Filles'!X19+1)</f>
        <v>0</v>
      </c>
      <c r="Z19" s="83">
        <f>IF($AC19=0,0,DOSSARDS!P17)</f>
        <v>0</v>
      </c>
      <c r="AA19" s="84">
        <f>IF($AC19=0,0,DOSSARDS!Q17)</f>
        <v>0</v>
      </c>
      <c r="AB19" s="84">
        <f>IF($AC19=0,0,DOSSARDS!R17)</f>
        <v>0</v>
      </c>
      <c r="AC19" s="85">
        <f>IF(ISNA(ArrivéeF!G171),0,ArrivéeF!G171)</f>
        <v>0</v>
      </c>
      <c r="AD19" s="86">
        <f>IF(AC19=0,0,75-'Classt Filles'!AC19+1)</f>
        <v>0</v>
      </c>
      <c r="AE19" s="20">
        <f t="shared" si="0"/>
      </c>
      <c r="AF19" s="21" t="e">
        <f t="shared" si="1"/>
        <v>#VALUE!</v>
      </c>
      <c r="AG19" s="21" t="e">
        <f>IF(AF19&lt;=ArrivéeF!$S$3,AE19)</f>
        <v>#VALUE!</v>
      </c>
      <c r="AH19" s="22">
        <f t="shared" si="2"/>
      </c>
      <c r="AI19" s="20">
        <f t="shared" si="3"/>
      </c>
      <c r="AJ19" s="21" t="e">
        <f t="shared" si="4"/>
        <v>#VALUE!</v>
      </c>
      <c r="AK19" s="21" t="e">
        <f>IF(AJ19&lt;=#REF!,AI19)</f>
        <v>#VALUE!</v>
      </c>
      <c r="AL19" s="22">
        <f t="shared" si="5"/>
        <v>0</v>
      </c>
      <c r="AM19" s="20">
        <f t="shared" si="6"/>
      </c>
      <c r="AN19" s="21" t="e">
        <f t="shared" si="7"/>
        <v>#VALUE!</v>
      </c>
      <c r="AO19" s="21" t="e">
        <f>IF(AN19&lt;=#REF!,AM19)</f>
        <v>#VALUE!</v>
      </c>
      <c r="AP19" s="22">
        <f t="shared" si="8"/>
        <v>0</v>
      </c>
      <c r="AQ19" s="20">
        <f t="shared" si="9"/>
      </c>
      <c r="AR19" s="21" t="e">
        <f t="shared" si="10"/>
        <v>#VALUE!</v>
      </c>
      <c r="AS19" s="21" t="e">
        <f>IF(AR19&lt;=#REF!,AQ19)</f>
        <v>#VALUE!</v>
      </c>
      <c r="AT19" s="22">
        <f t="shared" si="11"/>
        <v>0</v>
      </c>
      <c r="AU19" s="20">
        <f t="shared" si="12"/>
      </c>
      <c r="AV19" s="21" t="e">
        <f t="shared" si="13"/>
        <v>#VALUE!</v>
      </c>
      <c r="AW19" s="21" t="e">
        <f>IF(AV19&lt;=#REF!,AU19)</f>
        <v>#VALUE!</v>
      </c>
      <c r="AX19" s="22">
        <f t="shared" si="14"/>
        <v>0</v>
      </c>
      <c r="AY19" s="20">
        <f t="shared" si="15"/>
      </c>
      <c r="AZ19" s="21" t="e">
        <f t="shared" si="16"/>
        <v>#VALUE!</v>
      </c>
      <c r="BA19" s="21" t="e">
        <f>IF(AZ19&lt;=#REF!,AY19)</f>
        <v>#VALUE!</v>
      </c>
      <c r="BB19" s="22">
        <f t="shared" si="17"/>
        <v>0</v>
      </c>
      <c r="BE19" s="103">
        <f t="shared" si="18"/>
        <v>0</v>
      </c>
      <c r="BF19" s="104">
        <f t="shared" si="19"/>
        <v>0</v>
      </c>
      <c r="BG19" s="105">
        <f t="shared" si="20"/>
        <v>0</v>
      </c>
    </row>
    <row r="20" spans="1:59" ht="69.75" customHeight="1">
      <c r="A20" s="83">
        <f>IF($D20=0,0,DOSSARDS!A18)</f>
        <v>0</v>
      </c>
      <c r="B20" s="84">
        <f>IF($D20=0,0,DOSSARDS!B18)</f>
        <v>0</v>
      </c>
      <c r="C20" s="84">
        <f>IF($D20=0,0,DOSSARDS!C18)</f>
        <v>0</v>
      </c>
      <c r="D20" s="85">
        <f>IF(ISNA(ArrivéeF!G22),0,ArrivéeF!G22)</f>
        <v>0</v>
      </c>
      <c r="E20" s="86">
        <f>IF(D20=0,0,75-'Classt Filles'!D20+1)</f>
        <v>0</v>
      </c>
      <c r="F20" s="83">
        <f>IF($I20=0,0,DOSSARDS!D18)</f>
        <v>0</v>
      </c>
      <c r="G20" s="84">
        <f>IF($I20=0,0,DOSSARDS!E18)</f>
        <v>0</v>
      </c>
      <c r="H20" s="84">
        <f>IF($I20=0,0,DOSSARDS!F18)</f>
        <v>0</v>
      </c>
      <c r="I20" s="85">
        <f>IF(ISNA(ArrivéeF!G52),0,ArrivéeF!G52)</f>
        <v>0</v>
      </c>
      <c r="J20" s="86">
        <f>IF(I20=0,0,75-'Classt Filles'!I20+1)</f>
        <v>0</v>
      </c>
      <c r="K20" s="83">
        <f>IF($N20=0,0,DOSSARDS!G18)</f>
        <v>0</v>
      </c>
      <c r="L20" s="84">
        <f>IF($N20=0,0,DOSSARDS!H18)</f>
        <v>0</v>
      </c>
      <c r="M20" s="84">
        <f>IF($N20=0,0,DOSSARDS!I18)</f>
        <v>0</v>
      </c>
      <c r="N20" s="85">
        <f>IF(ISNA(ArrivéeF!G82),0,ArrivéeF!G82)</f>
        <v>0</v>
      </c>
      <c r="O20" s="86">
        <f>IF(N20=0,0,75-'Classt Filles'!N20+1)</f>
        <v>0</v>
      </c>
      <c r="P20" s="83">
        <f>IF($S20=0,0,DOSSARDS!J18)</f>
        <v>0</v>
      </c>
      <c r="Q20" s="84">
        <f>IF($S20=0,0,DOSSARDS!K18)</f>
        <v>0</v>
      </c>
      <c r="R20" s="84">
        <f>IF($S20=0,0,DOSSARDS!L18)</f>
        <v>0</v>
      </c>
      <c r="S20" s="85">
        <f>IF(ISNA(ArrivéeF!G112),0,ArrivéeF!G112)</f>
        <v>0</v>
      </c>
      <c r="T20" s="86">
        <f>IF(S20=0,0,75-'Classt Filles'!S20+1)</f>
        <v>0</v>
      </c>
      <c r="U20" s="83">
        <f>IF($X20=0,0,DOSSARDS!M18)</f>
        <v>0</v>
      </c>
      <c r="V20" s="84">
        <f>IF($X20=0,0,DOSSARDS!N18)</f>
        <v>0</v>
      </c>
      <c r="W20" s="84">
        <f>IF($X20=0,0,DOSSARDS!O18)</f>
        <v>0</v>
      </c>
      <c r="X20" s="85">
        <f>IF(ISNA(ArrivéeF!G142),0,ArrivéeF!G142)</f>
        <v>0</v>
      </c>
      <c r="Y20" s="86">
        <f>IF(X20=0,0,75-'Classt Filles'!X20+1)</f>
        <v>0</v>
      </c>
      <c r="Z20" s="83">
        <f>IF($AC20=0,0,DOSSARDS!P18)</f>
        <v>0</v>
      </c>
      <c r="AA20" s="84">
        <f>IF($AC20=0,0,DOSSARDS!Q18)</f>
        <v>0</v>
      </c>
      <c r="AB20" s="84">
        <f>IF($AC20=0,0,DOSSARDS!R18)</f>
        <v>0</v>
      </c>
      <c r="AC20" s="85">
        <f>IF(ISNA(ArrivéeF!G172),0,ArrivéeF!G172)</f>
        <v>0</v>
      </c>
      <c r="AD20" s="86">
        <f>IF(AC20=0,0,75-'Classt Filles'!AC20+1)</f>
        <v>0</v>
      </c>
      <c r="AE20" s="20">
        <f t="shared" si="0"/>
      </c>
      <c r="AF20" s="21" t="e">
        <f t="shared" si="1"/>
        <v>#VALUE!</v>
      </c>
      <c r="AG20" s="21" t="e">
        <f>IF(AF20&lt;=ArrivéeF!$S$3,AE20)</f>
        <v>#VALUE!</v>
      </c>
      <c r="AH20" s="22">
        <f t="shared" si="2"/>
      </c>
      <c r="AI20" s="20">
        <f t="shared" si="3"/>
      </c>
      <c r="AJ20" s="21" t="e">
        <f t="shared" si="4"/>
        <v>#VALUE!</v>
      </c>
      <c r="AK20" s="21" t="e">
        <f>IF(AJ20&lt;=#REF!,AI20)</f>
        <v>#VALUE!</v>
      </c>
      <c r="AL20" s="22">
        <f t="shared" si="5"/>
        <v>0</v>
      </c>
      <c r="AM20" s="20">
        <f t="shared" si="6"/>
      </c>
      <c r="AN20" s="21" t="e">
        <f t="shared" si="7"/>
        <v>#VALUE!</v>
      </c>
      <c r="AO20" s="21" t="e">
        <f>IF(AN20&lt;=#REF!,AM20)</f>
        <v>#VALUE!</v>
      </c>
      <c r="AP20" s="22">
        <f t="shared" si="8"/>
        <v>0</v>
      </c>
      <c r="AQ20" s="20">
        <f t="shared" si="9"/>
      </c>
      <c r="AR20" s="21" t="e">
        <f t="shared" si="10"/>
        <v>#VALUE!</v>
      </c>
      <c r="AS20" s="21" t="e">
        <f>IF(AR20&lt;=#REF!,AQ20)</f>
        <v>#VALUE!</v>
      </c>
      <c r="AT20" s="22">
        <f t="shared" si="11"/>
        <v>0</v>
      </c>
      <c r="AU20" s="20">
        <f t="shared" si="12"/>
      </c>
      <c r="AV20" s="21" t="e">
        <f t="shared" si="13"/>
        <v>#VALUE!</v>
      </c>
      <c r="AW20" s="21" t="e">
        <f>IF(AV20&lt;=#REF!,AU20)</f>
        <v>#VALUE!</v>
      </c>
      <c r="AX20" s="22">
        <f t="shared" si="14"/>
        <v>0</v>
      </c>
      <c r="AY20" s="20">
        <f t="shared" si="15"/>
      </c>
      <c r="AZ20" s="21" t="e">
        <f t="shared" si="16"/>
        <v>#VALUE!</v>
      </c>
      <c r="BA20" s="21" t="e">
        <f>IF(AZ20&lt;=#REF!,AY20)</f>
        <v>#VALUE!</v>
      </c>
      <c r="BB20" s="22">
        <f t="shared" si="17"/>
        <v>0</v>
      </c>
      <c r="BE20" s="103">
        <f t="shared" si="18"/>
        <v>0</v>
      </c>
      <c r="BF20" s="104">
        <f t="shared" si="19"/>
        <v>0</v>
      </c>
      <c r="BG20" s="105">
        <f t="shared" si="20"/>
        <v>0</v>
      </c>
    </row>
    <row r="21" spans="1:59" ht="69.75" customHeight="1">
      <c r="A21" s="83">
        <f>IF($D21=0,0,DOSSARDS!A19)</f>
        <v>0</v>
      </c>
      <c r="B21" s="84">
        <f>IF($D21=0,0,DOSSARDS!B19)</f>
        <v>0</v>
      </c>
      <c r="C21" s="84">
        <f>IF($D21=0,0,DOSSARDS!C19)</f>
        <v>0</v>
      </c>
      <c r="D21" s="85">
        <f>IF(ISNA(ArrivéeF!G23),0,ArrivéeF!G23)</f>
        <v>0</v>
      </c>
      <c r="E21" s="86">
        <f>IF(D21=0,0,75-'Classt Filles'!D21+1)</f>
        <v>0</v>
      </c>
      <c r="F21" s="83">
        <f>IF($I21=0,0,DOSSARDS!D19)</f>
        <v>0</v>
      </c>
      <c r="G21" s="84">
        <f>IF($I21=0,0,DOSSARDS!E19)</f>
        <v>0</v>
      </c>
      <c r="H21" s="84">
        <f>IF($I21=0,0,DOSSARDS!F19)</f>
        <v>0</v>
      </c>
      <c r="I21" s="85">
        <f>IF(ISNA(ArrivéeF!G53),0,ArrivéeF!G53)</f>
        <v>0</v>
      </c>
      <c r="J21" s="86">
        <f>IF(I21=0,0,75-'Classt Filles'!I21+1)</f>
        <v>0</v>
      </c>
      <c r="K21" s="83">
        <f>IF($N21=0,0,DOSSARDS!G19)</f>
        <v>0</v>
      </c>
      <c r="L21" s="84">
        <f>IF($N21=0,0,DOSSARDS!H19)</f>
        <v>0</v>
      </c>
      <c r="M21" s="84">
        <f>IF($N21=0,0,DOSSARDS!I19)</f>
        <v>0</v>
      </c>
      <c r="N21" s="85">
        <f>IF(ISNA(ArrivéeF!G83),0,ArrivéeF!G83)</f>
        <v>0</v>
      </c>
      <c r="O21" s="86">
        <f>IF(N21=0,0,75-'Classt Filles'!N21+1)</f>
        <v>0</v>
      </c>
      <c r="P21" s="83">
        <f>IF($S21=0,0,DOSSARDS!J19)</f>
        <v>0</v>
      </c>
      <c r="Q21" s="84">
        <f>IF($S21=0,0,DOSSARDS!K19)</f>
        <v>0</v>
      </c>
      <c r="R21" s="84">
        <f>IF($S21=0,0,DOSSARDS!L19)</f>
        <v>0</v>
      </c>
      <c r="S21" s="85">
        <f>IF(ISNA(ArrivéeF!G113),0,ArrivéeF!G113)</f>
        <v>0</v>
      </c>
      <c r="T21" s="86">
        <f>IF(S21=0,0,75-'Classt Filles'!S21+1)</f>
        <v>0</v>
      </c>
      <c r="U21" s="83">
        <f>IF($X21=0,0,DOSSARDS!M19)</f>
        <v>0</v>
      </c>
      <c r="V21" s="84">
        <f>IF($X21=0,0,DOSSARDS!N19)</f>
        <v>0</v>
      </c>
      <c r="W21" s="84">
        <f>IF($X21=0,0,DOSSARDS!O19)</f>
        <v>0</v>
      </c>
      <c r="X21" s="85">
        <f>IF(ISNA(ArrivéeF!G143),0,ArrivéeF!G143)</f>
        <v>0</v>
      </c>
      <c r="Y21" s="86">
        <f>IF(X21=0,0,75-'Classt Filles'!X21+1)</f>
        <v>0</v>
      </c>
      <c r="Z21" s="83">
        <f>IF($AC21=0,0,DOSSARDS!P19)</f>
        <v>0</v>
      </c>
      <c r="AA21" s="84">
        <f>IF($AC21=0,0,DOSSARDS!Q19)</f>
        <v>0</v>
      </c>
      <c r="AB21" s="84">
        <f>IF($AC21=0,0,DOSSARDS!R19)</f>
        <v>0</v>
      </c>
      <c r="AC21" s="85">
        <f>IF(ISNA(ArrivéeF!G173),0,ArrivéeF!G173)</f>
        <v>0</v>
      </c>
      <c r="AD21" s="86">
        <f>IF(AC21=0,0,75-'Classt Filles'!AC21+1)</f>
        <v>0</v>
      </c>
      <c r="AE21" s="20">
        <f t="shared" si="0"/>
      </c>
      <c r="AF21" s="21" t="e">
        <f t="shared" si="1"/>
        <v>#VALUE!</v>
      </c>
      <c r="AG21" s="21" t="e">
        <f>IF(AF21&lt;=ArrivéeF!$S$3,AE21)</f>
        <v>#VALUE!</v>
      </c>
      <c r="AH21" s="22">
        <f t="shared" si="2"/>
      </c>
      <c r="AI21" s="20">
        <f t="shared" si="3"/>
      </c>
      <c r="AJ21" s="21" t="e">
        <f t="shared" si="4"/>
        <v>#VALUE!</v>
      </c>
      <c r="AK21" s="21" t="e">
        <f>IF(AJ21&lt;=#REF!,AI21)</f>
        <v>#VALUE!</v>
      </c>
      <c r="AL21" s="22">
        <f t="shared" si="5"/>
        <v>0</v>
      </c>
      <c r="AM21" s="20">
        <f t="shared" si="6"/>
      </c>
      <c r="AN21" s="21" t="e">
        <f t="shared" si="7"/>
        <v>#VALUE!</v>
      </c>
      <c r="AO21" s="21" t="e">
        <f>IF(AN21&lt;=#REF!,AM21)</f>
        <v>#VALUE!</v>
      </c>
      <c r="AP21" s="22">
        <f t="shared" si="8"/>
        <v>0</v>
      </c>
      <c r="AQ21" s="20">
        <f t="shared" si="9"/>
      </c>
      <c r="AR21" s="21" t="e">
        <f t="shared" si="10"/>
        <v>#VALUE!</v>
      </c>
      <c r="AS21" s="21" t="e">
        <f>IF(AR21&lt;=#REF!,AQ21)</f>
        <v>#VALUE!</v>
      </c>
      <c r="AT21" s="22">
        <f t="shared" si="11"/>
        <v>0</v>
      </c>
      <c r="AU21" s="20">
        <f t="shared" si="12"/>
      </c>
      <c r="AV21" s="21" t="e">
        <f t="shared" si="13"/>
        <v>#VALUE!</v>
      </c>
      <c r="AW21" s="21" t="e">
        <f>IF(AV21&lt;=#REF!,AU21)</f>
        <v>#VALUE!</v>
      </c>
      <c r="AX21" s="22">
        <f t="shared" si="14"/>
        <v>0</v>
      </c>
      <c r="AY21" s="20">
        <f t="shared" si="15"/>
      </c>
      <c r="AZ21" s="21" t="e">
        <f t="shared" si="16"/>
        <v>#VALUE!</v>
      </c>
      <c r="BA21" s="21" t="e">
        <f>IF(AZ21&lt;=#REF!,AY21)</f>
        <v>#VALUE!</v>
      </c>
      <c r="BB21" s="22">
        <f t="shared" si="17"/>
        <v>0</v>
      </c>
      <c r="BE21" s="103">
        <f t="shared" si="18"/>
        <v>0</v>
      </c>
      <c r="BF21" s="104">
        <f t="shared" si="19"/>
        <v>0</v>
      </c>
      <c r="BG21" s="105">
        <f t="shared" si="20"/>
        <v>0</v>
      </c>
    </row>
    <row r="22" spans="1:59" ht="69.75" customHeight="1">
      <c r="A22" s="83">
        <f>IF($D22=0,0,DOSSARDS!A20)</f>
        <v>0</v>
      </c>
      <c r="B22" s="84">
        <f>IF($D22=0,0,DOSSARDS!B20)</f>
        <v>0</v>
      </c>
      <c r="C22" s="84">
        <f>IF($D22=0,0,DOSSARDS!C20)</f>
        <v>0</v>
      </c>
      <c r="D22" s="85">
        <f>IF(ISNA(ArrivéeF!G24),0,ArrivéeF!G24)</f>
        <v>0</v>
      </c>
      <c r="E22" s="86">
        <f>IF(D22=0,0,75-'Classt Filles'!D22+1)</f>
        <v>0</v>
      </c>
      <c r="F22" s="83">
        <f>IF($I22=0,0,DOSSARDS!D20)</f>
        <v>0</v>
      </c>
      <c r="G22" s="84">
        <f>IF($I22=0,0,DOSSARDS!E20)</f>
        <v>0</v>
      </c>
      <c r="H22" s="84">
        <f>IF($I22=0,0,DOSSARDS!F20)</f>
        <v>0</v>
      </c>
      <c r="I22" s="85">
        <f>IF(ISNA(ArrivéeF!G54),0,ArrivéeF!G54)</f>
        <v>0</v>
      </c>
      <c r="J22" s="86">
        <f>IF(I22=0,0,75-'Classt Filles'!I22+1)</f>
        <v>0</v>
      </c>
      <c r="K22" s="83">
        <f>IF($N22=0,0,DOSSARDS!G20)</f>
        <v>0</v>
      </c>
      <c r="L22" s="84">
        <f>IF($N22=0,0,DOSSARDS!H20)</f>
        <v>0</v>
      </c>
      <c r="M22" s="84">
        <f>IF($N22=0,0,DOSSARDS!I20)</f>
        <v>0</v>
      </c>
      <c r="N22" s="85">
        <f>IF(ISNA(ArrivéeF!G84),0,ArrivéeF!G84)</f>
        <v>0</v>
      </c>
      <c r="O22" s="86">
        <f>IF(N22=0,0,75-'Classt Filles'!N22+1)</f>
        <v>0</v>
      </c>
      <c r="P22" s="83">
        <f>IF($S22=0,0,DOSSARDS!J20)</f>
        <v>0</v>
      </c>
      <c r="Q22" s="84">
        <f>IF($S22=0,0,DOSSARDS!K20)</f>
        <v>0</v>
      </c>
      <c r="R22" s="84">
        <f>IF($S22=0,0,DOSSARDS!L20)</f>
        <v>0</v>
      </c>
      <c r="S22" s="85">
        <f>IF(ISNA(ArrivéeF!G114),0,ArrivéeF!G114)</f>
        <v>0</v>
      </c>
      <c r="T22" s="86">
        <f>IF(S22=0,0,75-'Classt Filles'!S22+1)</f>
        <v>0</v>
      </c>
      <c r="U22" s="83">
        <f>IF($X22=0,0,DOSSARDS!M20)</f>
        <v>0</v>
      </c>
      <c r="V22" s="84">
        <f>IF($X22=0,0,DOSSARDS!N20)</f>
        <v>0</v>
      </c>
      <c r="W22" s="84">
        <f>IF($X22=0,0,DOSSARDS!O20)</f>
        <v>0</v>
      </c>
      <c r="X22" s="85">
        <f>IF(ISNA(ArrivéeF!G144),0,ArrivéeF!G144)</f>
        <v>0</v>
      </c>
      <c r="Y22" s="86">
        <f>IF(X22=0,0,75-'Classt Filles'!X22+1)</f>
        <v>0</v>
      </c>
      <c r="Z22" s="83">
        <f>IF($AC22=0,0,DOSSARDS!P20)</f>
        <v>0</v>
      </c>
      <c r="AA22" s="84">
        <f>IF($AC22=0,0,DOSSARDS!Q20)</f>
        <v>0</v>
      </c>
      <c r="AB22" s="84">
        <f>IF($AC22=0,0,DOSSARDS!R20)</f>
        <v>0</v>
      </c>
      <c r="AC22" s="85">
        <f>IF(ISNA(ArrivéeF!G174),0,ArrivéeF!G174)</f>
        <v>0</v>
      </c>
      <c r="AD22" s="86">
        <f>IF(AC22=0,0,75-'Classt Filles'!AC22+1)</f>
        <v>0</v>
      </c>
      <c r="AE22" s="20">
        <f t="shared" si="0"/>
      </c>
      <c r="AF22" s="21" t="e">
        <f t="shared" si="1"/>
        <v>#VALUE!</v>
      </c>
      <c r="AG22" s="21" t="e">
        <f>IF(AF22&lt;=ArrivéeF!$S$3,AE22)</f>
        <v>#VALUE!</v>
      </c>
      <c r="AH22" s="22">
        <f t="shared" si="2"/>
      </c>
      <c r="AI22" s="20">
        <f t="shared" si="3"/>
      </c>
      <c r="AJ22" s="21" t="e">
        <f t="shared" si="4"/>
        <v>#VALUE!</v>
      </c>
      <c r="AK22" s="21" t="e">
        <f>IF(AJ22&lt;=#REF!,AI22)</f>
        <v>#VALUE!</v>
      </c>
      <c r="AL22" s="22">
        <f t="shared" si="5"/>
        <v>0</v>
      </c>
      <c r="AM22" s="20">
        <f t="shared" si="6"/>
      </c>
      <c r="AN22" s="21" t="e">
        <f t="shared" si="7"/>
        <v>#VALUE!</v>
      </c>
      <c r="AO22" s="21" t="e">
        <f>IF(AN22&lt;=#REF!,AM22)</f>
        <v>#VALUE!</v>
      </c>
      <c r="AP22" s="22">
        <f t="shared" si="8"/>
        <v>0</v>
      </c>
      <c r="AQ22" s="20">
        <f t="shared" si="9"/>
      </c>
      <c r="AR22" s="21" t="e">
        <f t="shared" si="10"/>
        <v>#VALUE!</v>
      </c>
      <c r="AS22" s="21" t="e">
        <f>IF(AR22&lt;=#REF!,AQ22)</f>
        <v>#VALUE!</v>
      </c>
      <c r="AT22" s="22">
        <f t="shared" si="11"/>
        <v>0</v>
      </c>
      <c r="AU22" s="20">
        <f t="shared" si="12"/>
      </c>
      <c r="AV22" s="21" t="e">
        <f t="shared" si="13"/>
        <v>#VALUE!</v>
      </c>
      <c r="AW22" s="21" t="e">
        <f>IF(AV22&lt;=#REF!,AU22)</f>
        <v>#VALUE!</v>
      </c>
      <c r="AX22" s="22">
        <f t="shared" si="14"/>
        <v>0</v>
      </c>
      <c r="AY22" s="20">
        <f t="shared" si="15"/>
      </c>
      <c r="AZ22" s="21" t="e">
        <f t="shared" si="16"/>
        <v>#VALUE!</v>
      </c>
      <c r="BA22" s="21" t="e">
        <f>IF(AZ22&lt;=#REF!,AY22)</f>
        <v>#VALUE!</v>
      </c>
      <c r="BB22" s="22">
        <f t="shared" si="17"/>
        <v>0</v>
      </c>
      <c r="BE22" s="103">
        <f t="shared" si="18"/>
        <v>0</v>
      </c>
      <c r="BF22" s="104">
        <f t="shared" si="19"/>
        <v>0</v>
      </c>
      <c r="BG22" s="105">
        <f t="shared" si="20"/>
        <v>0</v>
      </c>
    </row>
    <row r="23" spans="1:59" ht="69.75" customHeight="1">
      <c r="A23" s="83">
        <f>IF($D23=0,0,DOSSARDS!A21)</f>
        <v>0</v>
      </c>
      <c r="B23" s="84">
        <f>IF($D23=0,0,DOSSARDS!B21)</f>
        <v>0</v>
      </c>
      <c r="C23" s="84">
        <f>IF($D23=0,0,DOSSARDS!C21)</f>
        <v>0</v>
      </c>
      <c r="D23" s="85">
        <f>IF(ISNA(ArrivéeF!G25),0,ArrivéeF!G25)</f>
        <v>0</v>
      </c>
      <c r="E23" s="86">
        <f>IF(D23=0,0,75-'Classt Filles'!D23+1)</f>
        <v>0</v>
      </c>
      <c r="F23" s="83">
        <f>IF($I23=0,0,DOSSARDS!D21)</f>
        <v>0</v>
      </c>
      <c r="G23" s="84">
        <f>IF($I23=0,0,DOSSARDS!E21)</f>
        <v>0</v>
      </c>
      <c r="H23" s="84">
        <f>IF($I23=0,0,DOSSARDS!F21)</f>
        <v>0</v>
      </c>
      <c r="I23" s="85">
        <f>IF(ISNA(ArrivéeF!G55),0,ArrivéeF!G55)</f>
        <v>0</v>
      </c>
      <c r="J23" s="86">
        <f>IF(I23=0,0,75-'Classt Filles'!I23+1)</f>
        <v>0</v>
      </c>
      <c r="K23" s="83">
        <f>IF($N23=0,0,DOSSARDS!G21)</f>
        <v>0</v>
      </c>
      <c r="L23" s="84">
        <f>IF($N23=0,0,DOSSARDS!H21)</f>
        <v>0</v>
      </c>
      <c r="M23" s="84">
        <f>IF($N23=0,0,DOSSARDS!I21)</f>
        <v>0</v>
      </c>
      <c r="N23" s="85">
        <f>IF(ISNA(ArrivéeF!G85),0,ArrivéeF!G85)</f>
        <v>0</v>
      </c>
      <c r="O23" s="86">
        <f>IF(N23=0,0,75-'Classt Filles'!N23+1)</f>
        <v>0</v>
      </c>
      <c r="P23" s="83">
        <f>IF($S23=0,0,DOSSARDS!J21)</f>
        <v>0</v>
      </c>
      <c r="Q23" s="84">
        <f>IF($S23=0,0,DOSSARDS!K21)</f>
        <v>0</v>
      </c>
      <c r="R23" s="84">
        <f>IF($S23=0,0,DOSSARDS!L21)</f>
        <v>0</v>
      </c>
      <c r="S23" s="85">
        <f>IF(ISNA(ArrivéeF!G115),0,ArrivéeF!G115)</f>
        <v>0</v>
      </c>
      <c r="T23" s="86">
        <f>IF(S23=0,0,75-'Classt Filles'!S23+1)</f>
        <v>0</v>
      </c>
      <c r="U23" s="83">
        <f>IF($X23=0,0,DOSSARDS!M21)</f>
        <v>0</v>
      </c>
      <c r="V23" s="84">
        <f>IF($X23=0,0,DOSSARDS!N21)</f>
        <v>0</v>
      </c>
      <c r="W23" s="84">
        <f>IF($X23=0,0,DOSSARDS!O21)</f>
        <v>0</v>
      </c>
      <c r="X23" s="85">
        <f>IF(ISNA(ArrivéeF!G145),0,ArrivéeF!G145)</f>
        <v>0</v>
      </c>
      <c r="Y23" s="86">
        <f>IF(X23=0,0,75-'Classt Filles'!X23+1)</f>
        <v>0</v>
      </c>
      <c r="Z23" s="83">
        <f>IF($AC23=0,0,DOSSARDS!P21)</f>
        <v>0</v>
      </c>
      <c r="AA23" s="84">
        <f>IF($AC23=0,0,DOSSARDS!Q21)</f>
        <v>0</v>
      </c>
      <c r="AB23" s="84">
        <f>IF($AC23=0,0,DOSSARDS!R21)</f>
        <v>0</v>
      </c>
      <c r="AC23" s="85">
        <f>IF(ISNA(ArrivéeF!G175),0,ArrivéeF!G175)</f>
        <v>0</v>
      </c>
      <c r="AD23" s="86">
        <f>IF(AC23=0,0,75-'Classt Filles'!AC23+1)</f>
        <v>0</v>
      </c>
      <c r="AE23" s="20">
        <f t="shared" si="0"/>
      </c>
      <c r="AF23" s="21" t="e">
        <f t="shared" si="1"/>
        <v>#VALUE!</v>
      </c>
      <c r="AG23" s="21" t="e">
        <f>IF(AF23&lt;=ArrivéeF!$S$3,AE23)</f>
        <v>#VALUE!</v>
      </c>
      <c r="AH23" s="22">
        <f t="shared" si="2"/>
      </c>
      <c r="AI23" s="20">
        <f t="shared" si="3"/>
      </c>
      <c r="AJ23" s="21" t="e">
        <f t="shared" si="4"/>
        <v>#VALUE!</v>
      </c>
      <c r="AK23" s="21" t="e">
        <f>IF(AJ23&lt;=#REF!,AI23)</f>
        <v>#VALUE!</v>
      </c>
      <c r="AL23" s="22">
        <f t="shared" si="5"/>
        <v>0</v>
      </c>
      <c r="AM23" s="20">
        <f t="shared" si="6"/>
      </c>
      <c r="AN23" s="21" t="e">
        <f t="shared" si="7"/>
        <v>#VALUE!</v>
      </c>
      <c r="AO23" s="21" t="e">
        <f>IF(AN23&lt;=#REF!,AM23)</f>
        <v>#VALUE!</v>
      </c>
      <c r="AP23" s="22">
        <f t="shared" si="8"/>
        <v>0</v>
      </c>
      <c r="AQ23" s="20">
        <f t="shared" si="9"/>
      </c>
      <c r="AR23" s="21" t="e">
        <f t="shared" si="10"/>
        <v>#VALUE!</v>
      </c>
      <c r="AS23" s="21" t="e">
        <f>IF(AR23&lt;=#REF!,AQ23)</f>
        <v>#VALUE!</v>
      </c>
      <c r="AT23" s="22">
        <f t="shared" si="11"/>
        <v>0</v>
      </c>
      <c r="AU23" s="20">
        <f t="shared" si="12"/>
      </c>
      <c r="AV23" s="21" t="e">
        <f t="shared" si="13"/>
        <v>#VALUE!</v>
      </c>
      <c r="AW23" s="21" t="e">
        <f>IF(AV23&lt;=#REF!,AU23)</f>
        <v>#VALUE!</v>
      </c>
      <c r="AX23" s="22">
        <f t="shared" si="14"/>
        <v>0</v>
      </c>
      <c r="AY23" s="20">
        <f t="shared" si="15"/>
      </c>
      <c r="AZ23" s="21" t="e">
        <f t="shared" si="16"/>
        <v>#VALUE!</v>
      </c>
      <c r="BA23" s="21" t="e">
        <f>IF(AZ23&lt;=#REF!,AY23)</f>
        <v>#VALUE!</v>
      </c>
      <c r="BB23" s="22">
        <f t="shared" si="17"/>
        <v>0</v>
      </c>
      <c r="BE23" s="103">
        <f t="shared" si="18"/>
        <v>0</v>
      </c>
      <c r="BF23" s="104">
        <f t="shared" si="19"/>
        <v>0</v>
      </c>
      <c r="BG23" s="105">
        <f t="shared" si="20"/>
        <v>0</v>
      </c>
    </row>
    <row r="24" spans="1:59" ht="69.75" customHeight="1">
      <c r="A24" s="83">
        <f>IF($D24=0,0,DOSSARDS!A22)</f>
        <v>0</v>
      </c>
      <c r="B24" s="84">
        <f>IF($D24=0,0,DOSSARDS!B22)</f>
        <v>0</v>
      </c>
      <c r="C24" s="84">
        <f>IF($D24=0,0,DOSSARDS!C22)</f>
        <v>0</v>
      </c>
      <c r="D24" s="85">
        <f>IF(ISNA(ArrivéeF!G26),0,ArrivéeF!G26)</f>
        <v>0</v>
      </c>
      <c r="E24" s="86">
        <f>IF(D24=0,0,75-'Classt Filles'!D24+1)</f>
        <v>0</v>
      </c>
      <c r="F24" s="83">
        <f>IF($I24=0,0,DOSSARDS!D22)</f>
        <v>0</v>
      </c>
      <c r="G24" s="84">
        <f>IF($I24=0,0,DOSSARDS!E22)</f>
        <v>0</v>
      </c>
      <c r="H24" s="84">
        <f>IF($I24=0,0,DOSSARDS!F22)</f>
        <v>0</v>
      </c>
      <c r="I24" s="85">
        <f>IF(ISNA(ArrivéeF!G56),0,ArrivéeF!G56)</f>
        <v>0</v>
      </c>
      <c r="J24" s="86">
        <f>IF(I24=0,0,75-'Classt Filles'!I24+1)</f>
        <v>0</v>
      </c>
      <c r="K24" s="83">
        <f>IF($N24=0,0,DOSSARDS!G22)</f>
        <v>0</v>
      </c>
      <c r="L24" s="84">
        <f>IF($N24=0,0,DOSSARDS!H22)</f>
        <v>0</v>
      </c>
      <c r="M24" s="84">
        <f>IF($N24=0,0,DOSSARDS!I22)</f>
        <v>0</v>
      </c>
      <c r="N24" s="85">
        <f>IF(ISNA(ArrivéeF!G86),0,ArrivéeF!G86)</f>
        <v>0</v>
      </c>
      <c r="O24" s="86">
        <f>IF(N24=0,0,75-'Classt Filles'!N24+1)</f>
        <v>0</v>
      </c>
      <c r="P24" s="83">
        <f>IF($S24=0,0,DOSSARDS!J22)</f>
        <v>0</v>
      </c>
      <c r="Q24" s="84">
        <f>IF($S24=0,0,DOSSARDS!K22)</f>
        <v>0</v>
      </c>
      <c r="R24" s="84">
        <f>IF($S24=0,0,DOSSARDS!L22)</f>
        <v>0</v>
      </c>
      <c r="S24" s="85">
        <f>IF(ISNA(ArrivéeF!G116),0,ArrivéeF!G116)</f>
        <v>0</v>
      </c>
      <c r="T24" s="86">
        <f>IF(S24=0,0,75-'Classt Filles'!S24+1)</f>
        <v>0</v>
      </c>
      <c r="U24" s="83">
        <f>IF($X24=0,0,DOSSARDS!M22)</f>
        <v>0</v>
      </c>
      <c r="V24" s="84">
        <f>IF($X24=0,0,DOSSARDS!N22)</f>
        <v>0</v>
      </c>
      <c r="W24" s="84">
        <f>IF($X24=0,0,DOSSARDS!O22)</f>
        <v>0</v>
      </c>
      <c r="X24" s="85">
        <f>IF(ISNA(ArrivéeF!G146),0,ArrivéeF!G146)</f>
        <v>0</v>
      </c>
      <c r="Y24" s="86">
        <f>IF(X24=0,0,75-'Classt Filles'!X24+1)</f>
        <v>0</v>
      </c>
      <c r="Z24" s="83">
        <f>IF($AC24=0,0,DOSSARDS!P22)</f>
        <v>0</v>
      </c>
      <c r="AA24" s="84">
        <f>IF($AC24=0,0,DOSSARDS!Q22)</f>
        <v>0</v>
      </c>
      <c r="AB24" s="84">
        <f>IF($AC24=0,0,DOSSARDS!R22)</f>
        <v>0</v>
      </c>
      <c r="AC24" s="85">
        <f>IF(ISNA(ArrivéeF!G176),0,ArrivéeF!G176)</f>
        <v>0</v>
      </c>
      <c r="AD24" s="86">
        <f>IF(AC24=0,0,75-'Classt Filles'!AC24+1)</f>
        <v>0</v>
      </c>
      <c r="AE24" s="20">
        <f t="shared" si="0"/>
      </c>
      <c r="AF24" s="21" t="e">
        <f t="shared" si="1"/>
        <v>#VALUE!</v>
      </c>
      <c r="AG24" s="21" t="e">
        <f>IF(AF24&lt;=ArrivéeF!$S$3,AE24)</f>
        <v>#VALUE!</v>
      </c>
      <c r="AH24" s="22">
        <f t="shared" si="2"/>
      </c>
      <c r="AI24" s="20">
        <f t="shared" si="3"/>
      </c>
      <c r="AJ24" s="21" t="e">
        <f t="shared" si="4"/>
        <v>#VALUE!</v>
      </c>
      <c r="AK24" s="21" t="e">
        <f>IF(AJ24&lt;=#REF!,AI24)</f>
        <v>#VALUE!</v>
      </c>
      <c r="AL24" s="22">
        <f t="shared" si="5"/>
        <v>0</v>
      </c>
      <c r="AM24" s="20">
        <f t="shared" si="6"/>
      </c>
      <c r="AN24" s="21" t="e">
        <f t="shared" si="7"/>
        <v>#VALUE!</v>
      </c>
      <c r="AO24" s="21" t="e">
        <f>IF(AN24&lt;=#REF!,AM24)</f>
        <v>#VALUE!</v>
      </c>
      <c r="AP24" s="22">
        <f t="shared" si="8"/>
        <v>0</v>
      </c>
      <c r="AQ24" s="20">
        <f t="shared" si="9"/>
      </c>
      <c r="AR24" s="21" t="e">
        <f t="shared" si="10"/>
        <v>#VALUE!</v>
      </c>
      <c r="AS24" s="21" t="e">
        <f>IF(AR24&lt;=#REF!,AQ24)</f>
        <v>#VALUE!</v>
      </c>
      <c r="AT24" s="22">
        <f t="shared" si="11"/>
        <v>0</v>
      </c>
      <c r="AU24" s="20">
        <f t="shared" si="12"/>
      </c>
      <c r="AV24" s="21" t="e">
        <f t="shared" si="13"/>
        <v>#VALUE!</v>
      </c>
      <c r="AW24" s="21" t="e">
        <f>IF(AV24&lt;=#REF!,AU24)</f>
        <v>#VALUE!</v>
      </c>
      <c r="AX24" s="22">
        <f t="shared" si="14"/>
        <v>0</v>
      </c>
      <c r="AY24" s="20">
        <f t="shared" si="15"/>
      </c>
      <c r="AZ24" s="21" t="e">
        <f t="shared" si="16"/>
        <v>#VALUE!</v>
      </c>
      <c r="BA24" s="21" t="e">
        <f>IF(AZ24&lt;=#REF!,AY24)</f>
        <v>#VALUE!</v>
      </c>
      <c r="BB24" s="22">
        <f t="shared" si="17"/>
        <v>0</v>
      </c>
      <c r="BE24" s="103">
        <f t="shared" si="18"/>
        <v>0</v>
      </c>
      <c r="BF24" s="104">
        <f t="shared" si="19"/>
        <v>0</v>
      </c>
      <c r="BG24" s="105">
        <f t="shared" si="20"/>
        <v>0</v>
      </c>
    </row>
    <row r="25" spans="1:59" ht="69.75" customHeight="1">
      <c r="A25" s="83">
        <f>IF($D25=0,0,DOSSARDS!A23)</f>
        <v>0</v>
      </c>
      <c r="B25" s="84">
        <f>IF($D25=0,0,DOSSARDS!B23)</f>
        <v>0</v>
      </c>
      <c r="C25" s="84">
        <f>IF($D25=0,0,DOSSARDS!C23)</f>
        <v>0</v>
      </c>
      <c r="D25" s="85">
        <f>IF(ISNA(ArrivéeF!G27),0,ArrivéeF!G27)</f>
        <v>0</v>
      </c>
      <c r="E25" s="86">
        <f>IF(D25=0,0,75-'Classt Filles'!D25+1)</f>
        <v>0</v>
      </c>
      <c r="F25" s="83">
        <f>IF($I25=0,0,DOSSARDS!D23)</f>
        <v>0</v>
      </c>
      <c r="G25" s="84">
        <f>IF($I25=0,0,DOSSARDS!E23)</f>
        <v>0</v>
      </c>
      <c r="H25" s="84">
        <f>IF($I25=0,0,DOSSARDS!F23)</f>
        <v>0</v>
      </c>
      <c r="I25" s="85">
        <f>IF(ISNA(ArrivéeF!G57),0,ArrivéeF!G57)</f>
        <v>0</v>
      </c>
      <c r="J25" s="86">
        <f>IF(I25=0,0,75-'Classt Filles'!I25+1)</f>
        <v>0</v>
      </c>
      <c r="K25" s="83">
        <f>IF($N25=0,0,DOSSARDS!G23)</f>
        <v>0</v>
      </c>
      <c r="L25" s="84">
        <f>IF($N25=0,0,DOSSARDS!H23)</f>
        <v>0</v>
      </c>
      <c r="M25" s="84">
        <f>IF($N25=0,0,DOSSARDS!I23)</f>
        <v>0</v>
      </c>
      <c r="N25" s="85">
        <f>IF(ISNA(ArrivéeF!G87),0,ArrivéeF!G87)</f>
        <v>0</v>
      </c>
      <c r="O25" s="86">
        <f>IF(N25=0,0,75-'Classt Filles'!N25+1)</f>
        <v>0</v>
      </c>
      <c r="P25" s="83">
        <f>IF($S25=0,0,DOSSARDS!J23)</f>
        <v>0</v>
      </c>
      <c r="Q25" s="84">
        <f>IF($S25=0,0,DOSSARDS!K23)</f>
        <v>0</v>
      </c>
      <c r="R25" s="84">
        <f>IF($S25=0,0,DOSSARDS!L23)</f>
        <v>0</v>
      </c>
      <c r="S25" s="85">
        <f>IF(ISNA(ArrivéeF!G117),0,ArrivéeF!G117)</f>
        <v>0</v>
      </c>
      <c r="T25" s="86">
        <f>IF(S25=0,0,75-'Classt Filles'!S25+1)</f>
        <v>0</v>
      </c>
      <c r="U25" s="83">
        <f>IF($X25=0,0,DOSSARDS!M23)</f>
        <v>0</v>
      </c>
      <c r="V25" s="84">
        <f>IF($X25=0,0,DOSSARDS!N23)</f>
        <v>0</v>
      </c>
      <c r="W25" s="84">
        <f>IF($X25=0,0,DOSSARDS!O23)</f>
        <v>0</v>
      </c>
      <c r="X25" s="85">
        <f>IF(ISNA(ArrivéeF!G147),0,ArrivéeF!G147)</f>
        <v>0</v>
      </c>
      <c r="Y25" s="86">
        <f>IF(X25=0,0,75-'Classt Filles'!X25+1)</f>
        <v>0</v>
      </c>
      <c r="Z25" s="83">
        <f>IF($AC25=0,0,DOSSARDS!P23)</f>
        <v>0</v>
      </c>
      <c r="AA25" s="84">
        <f>IF($AC25=0,0,DOSSARDS!Q23)</f>
        <v>0</v>
      </c>
      <c r="AB25" s="84">
        <f>IF($AC25=0,0,DOSSARDS!R23)</f>
        <v>0</v>
      </c>
      <c r="AC25" s="85">
        <f>IF(ISNA(ArrivéeF!G177),0,ArrivéeF!G177)</f>
        <v>0</v>
      </c>
      <c r="AD25" s="86">
        <f>IF(AC25=0,0,75-'Classt Filles'!AC25+1)</f>
        <v>0</v>
      </c>
      <c r="AE25" s="20">
        <f t="shared" si="0"/>
      </c>
      <c r="AF25" s="21" t="e">
        <f t="shared" si="1"/>
        <v>#VALUE!</v>
      </c>
      <c r="AG25" s="21" t="e">
        <f>IF(AF25&lt;=ArrivéeF!$S$3,AE25)</f>
        <v>#VALUE!</v>
      </c>
      <c r="AH25" s="22">
        <f t="shared" si="2"/>
      </c>
      <c r="AI25" s="20">
        <f t="shared" si="3"/>
      </c>
      <c r="AJ25" s="21" t="e">
        <f t="shared" si="4"/>
        <v>#VALUE!</v>
      </c>
      <c r="AK25" s="21" t="e">
        <f>IF(AJ25&lt;=#REF!,AI25)</f>
        <v>#VALUE!</v>
      </c>
      <c r="AL25" s="22">
        <f t="shared" si="5"/>
        <v>0</v>
      </c>
      <c r="AM25" s="20">
        <f t="shared" si="6"/>
      </c>
      <c r="AN25" s="21" t="e">
        <f t="shared" si="7"/>
        <v>#VALUE!</v>
      </c>
      <c r="AO25" s="21" t="e">
        <f>IF(AN25&lt;=#REF!,AM25)</f>
        <v>#VALUE!</v>
      </c>
      <c r="AP25" s="22">
        <f t="shared" si="8"/>
        <v>0</v>
      </c>
      <c r="AQ25" s="20">
        <f t="shared" si="9"/>
      </c>
      <c r="AR25" s="21" t="e">
        <f t="shared" si="10"/>
        <v>#VALUE!</v>
      </c>
      <c r="AS25" s="21" t="e">
        <f>IF(AR25&lt;=#REF!,AQ25)</f>
        <v>#VALUE!</v>
      </c>
      <c r="AT25" s="22">
        <f t="shared" si="11"/>
        <v>0</v>
      </c>
      <c r="AU25" s="20">
        <f t="shared" si="12"/>
      </c>
      <c r="AV25" s="21" t="e">
        <f t="shared" si="13"/>
        <v>#VALUE!</v>
      </c>
      <c r="AW25" s="21" t="e">
        <f>IF(AV25&lt;=#REF!,AU25)</f>
        <v>#VALUE!</v>
      </c>
      <c r="AX25" s="22">
        <f t="shared" si="14"/>
        <v>0</v>
      </c>
      <c r="AY25" s="20">
        <f t="shared" si="15"/>
      </c>
      <c r="AZ25" s="21" t="e">
        <f t="shared" si="16"/>
        <v>#VALUE!</v>
      </c>
      <c r="BA25" s="21" t="e">
        <f>IF(AZ25&lt;=#REF!,AY25)</f>
        <v>#VALUE!</v>
      </c>
      <c r="BB25" s="22">
        <f t="shared" si="17"/>
        <v>0</v>
      </c>
      <c r="BE25" s="103">
        <f t="shared" si="18"/>
        <v>0</v>
      </c>
      <c r="BF25" s="104">
        <f t="shared" si="19"/>
        <v>0</v>
      </c>
      <c r="BG25" s="105">
        <f t="shared" si="20"/>
        <v>0</v>
      </c>
    </row>
    <row r="26" spans="1:59" ht="69.75" customHeight="1">
      <c r="A26" s="83">
        <f>IF($D26=0,0,DOSSARDS!A24)</f>
        <v>0</v>
      </c>
      <c r="B26" s="84">
        <f>IF($D26=0,0,DOSSARDS!B24)</f>
        <v>0</v>
      </c>
      <c r="C26" s="84">
        <f>IF($D26=0,0,DOSSARDS!C24)</f>
        <v>0</v>
      </c>
      <c r="D26" s="85">
        <f>IF(ISNA(ArrivéeF!G28),0,ArrivéeF!G28)</f>
        <v>0</v>
      </c>
      <c r="E26" s="86">
        <f>IF(D26=0,0,75-'Classt Filles'!D26+1)</f>
        <v>0</v>
      </c>
      <c r="F26" s="83">
        <f>IF($I26=0,0,DOSSARDS!D24)</f>
        <v>0</v>
      </c>
      <c r="G26" s="84">
        <f>IF($I26=0,0,DOSSARDS!E24)</f>
        <v>0</v>
      </c>
      <c r="H26" s="84">
        <f>IF($I26=0,0,DOSSARDS!F24)</f>
        <v>0</v>
      </c>
      <c r="I26" s="85">
        <f>IF(ISNA(ArrivéeF!G58),0,ArrivéeF!G58)</f>
        <v>0</v>
      </c>
      <c r="J26" s="86">
        <f>IF(I26=0,0,75-'Classt Filles'!I26+1)</f>
        <v>0</v>
      </c>
      <c r="K26" s="83">
        <f>IF($N26=0,0,DOSSARDS!G24)</f>
        <v>0</v>
      </c>
      <c r="L26" s="84">
        <f>IF($N26=0,0,DOSSARDS!H24)</f>
        <v>0</v>
      </c>
      <c r="M26" s="84">
        <f>IF($N26=0,0,DOSSARDS!I24)</f>
        <v>0</v>
      </c>
      <c r="N26" s="85">
        <f>IF(ISNA(ArrivéeF!G88),0,ArrivéeF!G88)</f>
        <v>0</v>
      </c>
      <c r="O26" s="86">
        <f>IF(N26=0,0,75-'Classt Filles'!N26+1)</f>
        <v>0</v>
      </c>
      <c r="P26" s="83">
        <f>IF($S26=0,0,DOSSARDS!J24)</f>
        <v>0</v>
      </c>
      <c r="Q26" s="84">
        <f>IF($S26=0,0,DOSSARDS!K24)</f>
        <v>0</v>
      </c>
      <c r="R26" s="84">
        <f>IF($S26=0,0,DOSSARDS!L24)</f>
        <v>0</v>
      </c>
      <c r="S26" s="85">
        <f>IF(ISNA(ArrivéeF!G118),0,ArrivéeF!G118)</f>
        <v>0</v>
      </c>
      <c r="T26" s="86">
        <f>IF(S26=0,0,75-'Classt Filles'!S26+1)</f>
        <v>0</v>
      </c>
      <c r="U26" s="83">
        <f>IF($X26=0,0,DOSSARDS!M24)</f>
        <v>0</v>
      </c>
      <c r="V26" s="84">
        <f>IF($X26=0,0,DOSSARDS!N24)</f>
        <v>0</v>
      </c>
      <c r="W26" s="84">
        <f>IF($X26=0,0,DOSSARDS!O24)</f>
        <v>0</v>
      </c>
      <c r="X26" s="85">
        <f>IF(ISNA(ArrivéeF!G148),0,ArrivéeF!G148)</f>
        <v>0</v>
      </c>
      <c r="Y26" s="86">
        <f>IF(X26=0,0,75-'Classt Filles'!X26+1)</f>
        <v>0</v>
      </c>
      <c r="Z26" s="83">
        <f>IF($AC26=0,0,DOSSARDS!P24)</f>
        <v>0</v>
      </c>
      <c r="AA26" s="84">
        <f>IF($AC26=0,0,DOSSARDS!Q24)</f>
        <v>0</v>
      </c>
      <c r="AB26" s="84">
        <f>IF($AC26=0,0,DOSSARDS!R24)</f>
        <v>0</v>
      </c>
      <c r="AC26" s="85">
        <f>IF(ISNA(ArrivéeF!G178),0,ArrivéeF!G178)</f>
        <v>0</v>
      </c>
      <c r="AD26" s="86">
        <f>IF(AC26=0,0,75-'Classt Filles'!AC26+1)</f>
        <v>0</v>
      </c>
      <c r="AE26" s="20">
        <f t="shared" si="0"/>
      </c>
      <c r="AF26" s="21" t="e">
        <f t="shared" si="1"/>
        <v>#VALUE!</v>
      </c>
      <c r="AG26" s="21" t="e">
        <f>IF(AF26&lt;=ArrivéeF!$S$3,AE26)</f>
        <v>#VALUE!</v>
      </c>
      <c r="AH26" s="22">
        <f t="shared" si="2"/>
      </c>
      <c r="AI26" s="20">
        <f t="shared" si="3"/>
      </c>
      <c r="AJ26" s="21" t="e">
        <f t="shared" si="4"/>
        <v>#VALUE!</v>
      </c>
      <c r="AK26" s="21" t="e">
        <f>IF(AJ26&lt;=#REF!,AI26)</f>
        <v>#VALUE!</v>
      </c>
      <c r="AL26" s="22">
        <f t="shared" si="5"/>
        <v>0</v>
      </c>
      <c r="AM26" s="20">
        <f t="shared" si="6"/>
      </c>
      <c r="AN26" s="21" t="e">
        <f t="shared" si="7"/>
        <v>#VALUE!</v>
      </c>
      <c r="AO26" s="21" t="e">
        <f>IF(AN26&lt;=#REF!,AM26)</f>
        <v>#VALUE!</v>
      </c>
      <c r="AP26" s="22">
        <f t="shared" si="8"/>
        <v>0</v>
      </c>
      <c r="AQ26" s="20">
        <f t="shared" si="9"/>
      </c>
      <c r="AR26" s="21" t="e">
        <f t="shared" si="10"/>
        <v>#VALUE!</v>
      </c>
      <c r="AS26" s="21" t="e">
        <f>IF(AR26&lt;=#REF!,AQ26)</f>
        <v>#VALUE!</v>
      </c>
      <c r="AT26" s="22">
        <f t="shared" si="11"/>
        <v>0</v>
      </c>
      <c r="AU26" s="20">
        <f t="shared" si="12"/>
      </c>
      <c r="AV26" s="21" t="e">
        <f t="shared" si="13"/>
        <v>#VALUE!</v>
      </c>
      <c r="AW26" s="21" t="e">
        <f>IF(AV26&lt;=#REF!,AU26)</f>
        <v>#VALUE!</v>
      </c>
      <c r="AX26" s="22">
        <f t="shared" si="14"/>
        <v>0</v>
      </c>
      <c r="AY26" s="20">
        <f t="shared" si="15"/>
      </c>
      <c r="AZ26" s="21" t="e">
        <f t="shared" si="16"/>
        <v>#VALUE!</v>
      </c>
      <c r="BA26" s="21" t="e">
        <f>IF(AZ26&lt;=#REF!,AY26)</f>
        <v>#VALUE!</v>
      </c>
      <c r="BB26" s="22">
        <f t="shared" si="17"/>
        <v>0</v>
      </c>
      <c r="BE26" s="103">
        <f t="shared" si="18"/>
        <v>0</v>
      </c>
      <c r="BF26" s="104">
        <f t="shared" si="19"/>
        <v>0</v>
      </c>
      <c r="BG26" s="105">
        <f t="shared" si="20"/>
        <v>0</v>
      </c>
    </row>
    <row r="27" spans="1:59" ht="69.75" customHeight="1">
      <c r="A27" s="83">
        <f>IF($D27=0,0,DOSSARDS!A25)</f>
        <v>0</v>
      </c>
      <c r="B27" s="84">
        <f>IF($D27=0,0,DOSSARDS!B25)</f>
        <v>0</v>
      </c>
      <c r="C27" s="84">
        <f>IF($D27=0,0,DOSSARDS!C25)</f>
        <v>0</v>
      </c>
      <c r="D27" s="85">
        <f>IF(ISNA(ArrivéeF!G29),0,ArrivéeF!G29)</f>
        <v>0</v>
      </c>
      <c r="E27" s="86">
        <f>IF(D27=0,0,75-'Classt Filles'!D27+1)</f>
        <v>0</v>
      </c>
      <c r="F27" s="83">
        <f>IF($I27=0,0,DOSSARDS!D25)</f>
        <v>0</v>
      </c>
      <c r="G27" s="84">
        <f>IF($I27=0,0,DOSSARDS!E25)</f>
        <v>0</v>
      </c>
      <c r="H27" s="84">
        <f>IF($I27=0,0,DOSSARDS!F25)</f>
        <v>0</v>
      </c>
      <c r="I27" s="85">
        <f>IF(ISNA(ArrivéeF!G59),0,ArrivéeF!G59)</f>
        <v>0</v>
      </c>
      <c r="J27" s="86">
        <f>IF(I27=0,0,75-'Classt Filles'!I27+1)</f>
        <v>0</v>
      </c>
      <c r="K27" s="83">
        <f>IF($N27=0,0,DOSSARDS!G25)</f>
        <v>0</v>
      </c>
      <c r="L27" s="84">
        <f>IF($N27=0,0,DOSSARDS!H25)</f>
        <v>0</v>
      </c>
      <c r="M27" s="84">
        <f>IF($N27=0,0,DOSSARDS!I25)</f>
        <v>0</v>
      </c>
      <c r="N27" s="85">
        <f>IF(ISNA(ArrivéeF!G89),0,ArrivéeF!G89)</f>
        <v>0</v>
      </c>
      <c r="O27" s="86">
        <f>IF(N27=0,0,75-'Classt Filles'!N27+1)</f>
        <v>0</v>
      </c>
      <c r="P27" s="83">
        <f>IF($S27=0,0,DOSSARDS!J25)</f>
        <v>0</v>
      </c>
      <c r="Q27" s="84">
        <f>IF($S27=0,0,DOSSARDS!K25)</f>
        <v>0</v>
      </c>
      <c r="R27" s="84">
        <f>IF($S27=0,0,DOSSARDS!L25)</f>
        <v>0</v>
      </c>
      <c r="S27" s="85">
        <f>IF(ISNA(ArrivéeF!G119),0,ArrivéeF!G119)</f>
        <v>0</v>
      </c>
      <c r="T27" s="86">
        <f>IF(S27=0,0,75-'Classt Filles'!S27+1)</f>
        <v>0</v>
      </c>
      <c r="U27" s="83">
        <f>IF($X27=0,0,DOSSARDS!M25)</f>
        <v>0</v>
      </c>
      <c r="V27" s="84">
        <f>IF($X27=0,0,DOSSARDS!N25)</f>
        <v>0</v>
      </c>
      <c r="W27" s="84">
        <f>IF($X27=0,0,DOSSARDS!O25)</f>
        <v>0</v>
      </c>
      <c r="X27" s="85">
        <f>IF(ISNA(ArrivéeF!G149),0,ArrivéeF!G149)</f>
        <v>0</v>
      </c>
      <c r="Y27" s="86">
        <f>IF(X27=0,0,75-'Classt Filles'!X27+1)</f>
        <v>0</v>
      </c>
      <c r="Z27" s="83">
        <f>IF($AC27=0,0,DOSSARDS!P25)</f>
        <v>0</v>
      </c>
      <c r="AA27" s="84">
        <f>IF($AC27=0,0,DOSSARDS!Q25)</f>
        <v>0</v>
      </c>
      <c r="AB27" s="84">
        <f>IF($AC27=0,0,DOSSARDS!R25)</f>
        <v>0</v>
      </c>
      <c r="AC27" s="85">
        <f>IF(ISNA(ArrivéeF!G179),0,ArrivéeF!G179)</f>
        <v>0</v>
      </c>
      <c r="AD27" s="86">
        <f>IF(AC27=0,0,75-'Classt Filles'!AC27+1)</f>
        <v>0</v>
      </c>
      <c r="AE27" s="20">
        <f t="shared" si="0"/>
      </c>
      <c r="AF27" s="21" t="e">
        <f t="shared" si="1"/>
        <v>#VALUE!</v>
      </c>
      <c r="AG27" s="21" t="e">
        <f>IF(AF27&lt;=ArrivéeF!$S$3,AE27)</f>
        <v>#VALUE!</v>
      </c>
      <c r="AH27" s="22">
        <f t="shared" si="2"/>
      </c>
      <c r="AI27" s="20">
        <f t="shared" si="3"/>
      </c>
      <c r="AJ27" s="21" t="e">
        <f t="shared" si="4"/>
        <v>#VALUE!</v>
      </c>
      <c r="AK27" s="21" t="e">
        <f>IF(AJ27&lt;=#REF!,AI27)</f>
        <v>#VALUE!</v>
      </c>
      <c r="AL27" s="22">
        <f t="shared" si="5"/>
        <v>0</v>
      </c>
      <c r="AM27" s="20">
        <f t="shared" si="6"/>
      </c>
      <c r="AN27" s="21" t="e">
        <f t="shared" si="7"/>
        <v>#VALUE!</v>
      </c>
      <c r="AO27" s="21" t="e">
        <f>IF(AN27&lt;=#REF!,AM27)</f>
        <v>#VALUE!</v>
      </c>
      <c r="AP27" s="22">
        <f t="shared" si="8"/>
        <v>0</v>
      </c>
      <c r="AQ27" s="20">
        <f t="shared" si="9"/>
      </c>
      <c r="AR27" s="21" t="e">
        <f t="shared" si="10"/>
        <v>#VALUE!</v>
      </c>
      <c r="AS27" s="21" t="e">
        <f>IF(AR27&lt;=#REF!,AQ27)</f>
        <v>#VALUE!</v>
      </c>
      <c r="AT27" s="22">
        <f t="shared" si="11"/>
        <v>0</v>
      </c>
      <c r="AU27" s="20">
        <f t="shared" si="12"/>
      </c>
      <c r="AV27" s="21" t="e">
        <f t="shared" si="13"/>
        <v>#VALUE!</v>
      </c>
      <c r="AW27" s="21" t="e">
        <f>IF(AV27&lt;=#REF!,AU27)</f>
        <v>#VALUE!</v>
      </c>
      <c r="AX27" s="22">
        <f t="shared" si="14"/>
        <v>0</v>
      </c>
      <c r="AY27" s="20">
        <f t="shared" si="15"/>
      </c>
      <c r="AZ27" s="21" t="e">
        <f t="shared" si="16"/>
        <v>#VALUE!</v>
      </c>
      <c r="BA27" s="21" t="e">
        <f>IF(AZ27&lt;=#REF!,AY27)</f>
        <v>#VALUE!</v>
      </c>
      <c r="BB27" s="22">
        <f t="shared" si="17"/>
        <v>0</v>
      </c>
      <c r="BE27" s="103">
        <f t="shared" si="18"/>
        <v>0</v>
      </c>
      <c r="BF27" s="104">
        <f t="shared" si="19"/>
        <v>0</v>
      </c>
      <c r="BG27" s="105">
        <f t="shared" si="20"/>
        <v>0</v>
      </c>
    </row>
    <row r="28" spans="1:59" ht="69.75" customHeight="1">
      <c r="A28" s="83">
        <f>IF($D28=0,0,DOSSARDS!A26)</f>
        <v>0</v>
      </c>
      <c r="B28" s="84">
        <f>IF($D28=0,0,DOSSARDS!B26)</f>
        <v>0</v>
      </c>
      <c r="C28" s="84">
        <f>IF($D28=0,0,DOSSARDS!C26)</f>
        <v>0</v>
      </c>
      <c r="D28" s="85">
        <f>IF(ISNA(ArrivéeF!G30),0,ArrivéeF!G30)</f>
        <v>0</v>
      </c>
      <c r="E28" s="86">
        <f>IF(D28=0,0,75-'Classt Filles'!D28+1)</f>
        <v>0</v>
      </c>
      <c r="F28" s="83">
        <f>IF($I28=0,0,DOSSARDS!D26)</f>
        <v>0</v>
      </c>
      <c r="G28" s="84">
        <f>IF($I28=0,0,DOSSARDS!E26)</f>
        <v>0</v>
      </c>
      <c r="H28" s="84">
        <f>IF($I28=0,0,DOSSARDS!F26)</f>
        <v>0</v>
      </c>
      <c r="I28" s="85">
        <f>IF(ISNA(ArrivéeF!G60),0,ArrivéeF!G60)</f>
        <v>0</v>
      </c>
      <c r="J28" s="86">
        <f>IF(I28=0,0,75-'Classt Filles'!I28+1)</f>
        <v>0</v>
      </c>
      <c r="K28" s="83">
        <f>IF($N28=0,0,DOSSARDS!G26)</f>
        <v>0</v>
      </c>
      <c r="L28" s="84">
        <f>IF($N28=0,0,DOSSARDS!H26)</f>
        <v>0</v>
      </c>
      <c r="M28" s="84">
        <f>IF($N28=0,0,DOSSARDS!I26)</f>
        <v>0</v>
      </c>
      <c r="N28" s="85">
        <f>IF(ISNA(ArrivéeF!G90),0,ArrivéeF!G90)</f>
        <v>0</v>
      </c>
      <c r="O28" s="86">
        <f>IF(N28=0,0,75-'Classt Filles'!N28+1)</f>
        <v>0</v>
      </c>
      <c r="P28" s="83">
        <f>IF($S28=0,0,DOSSARDS!J26)</f>
        <v>0</v>
      </c>
      <c r="Q28" s="84">
        <f>IF($S28=0,0,DOSSARDS!K26)</f>
        <v>0</v>
      </c>
      <c r="R28" s="84">
        <f>IF($S28=0,0,DOSSARDS!L26)</f>
        <v>0</v>
      </c>
      <c r="S28" s="85">
        <f>IF(ISNA(ArrivéeF!G120),0,ArrivéeF!G120)</f>
        <v>0</v>
      </c>
      <c r="T28" s="86">
        <f>IF(S28=0,0,75-'Classt Filles'!S28+1)</f>
        <v>0</v>
      </c>
      <c r="U28" s="83">
        <f>IF($X28=0,0,DOSSARDS!M26)</f>
        <v>0</v>
      </c>
      <c r="V28" s="84">
        <f>IF($X28=0,0,DOSSARDS!N26)</f>
        <v>0</v>
      </c>
      <c r="W28" s="84">
        <f>IF($X28=0,0,DOSSARDS!O26)</f>
        <v>0</v>
      </c>
      <c r="X28" s="85">
        <f>IF(ISNA(ArrivéeF!G150),0,ArrivéeF!G150)</f>
        <v>0</v>
      </c>
      <c r="Y28" s="86">
        <f>IF(X28=0,0,75-'Classt Filles'!X28+1)</f>
        <v>0</v>
      </c>
      <c r="Z28" s="83">
        <f>IF($AC28=0,0,DOSSARDS!P26)</f>
        <v>0</v>
      </c>
      <c r="AA28" s="84">
        <f>IF($AC28=0,0,DOSSARDS!Q26)</f>
        <v>0</v>
      </c>
      <c r="AB28" s="84">
        <f>IF($AC28=0,0,DOSSARDS!R26)</f>
        <v>0</v>
      </c>
      <c r="AC28" s="85">
        <f>IF(ISNA(ArrivéeF!G180),0,ArrivéeF!G180)</f>
        <v>0</v>
      </c>
      <c r="AD28" s="86">
        <f>IF(AC28=0,0,75-'Classt Filles'!AC28+1)</f>
        <v>0</v>
      </c>
      <c r="AE28" s="20">
        <f t="shared" si="0"/>
      </c>
      <c r="AF28" s="21" t="e">
        <f t="shared" si="1"/>
        <v>#VALUE!</v>
      </c>
      <c r="AG28" s="21" t="e">
        <f>IF(AF28&lt;=ArrivéeF!$S$3,AE28)</f>
        <v>#VALUE!</v>
      </c>
      <c r="AH28" s="22">
        <f t="shared" si="2"/>
      </c>
      <c r="AI28" s="20">
        <f t="shared" si="3"/>
      </c>
      <c r="AJ28" s="21" t="e">
        <f t="shared" si="4"/>
        <v>#VALUE!</v>
      </c>
      <c r="AK28" s="21" t="e">
        <f>IF(AJ28&lt;=#REF!,AI28)</f>
        <v>#VALUE!</v>
      </c>
      <c r="AL28" s="22">
        <f t="shared" si="5"/>
        <v>0</v>
      </c>
      <c r="AM28" s="20">
        <f t="shared" si="6"/>
      </c>
      <c r="AN28" s="21" t="e">
        <f t="shared" si="7"/>
        <v>#VALUE!</v>
      </c>
      <c r="AO28" s="21" t="e">
        <f>IF(AN28&lt;=#REF!,AM28)</f>
        <v>#VALUE!</v>
      </c>
      <c r="AP28" s="22">
        <f t="shared" si="8"/>
        <v>0</v>
      </c>
      <c r="AQ28" s="20">
        <f t="shared" si="9"/>
      </c>
      <c r="AR28" s="21" t="e">
        <f t="shared" si="10"/>
        <v>#VALUE!</v>
      </c>
      <c r="AS28" s="21" t="e">
        <f>IF(AR28&lt;=#REF!,AQ28)</f>
        <v>#VALUE!</v>
      </c>
      <c r="AT28" s="22">
        <f t="shared" si="11"/>
        <v>0</v>
      </c>
      <c r="AU28" s="20">
        <f t="shared" si="12"/>
      </c>
      <c r="AV28" s="21" t="e">
        <f t="shared" si="13"/>
        <v>#VALUE!</v>
      </c>
      <c r="AW28" s="21" t="e">
        <f>IF(AV28&lt;=#REF!,AU28)</f>
        <v>#VALUE!</v>
      </c>
      <c r="AX28" s="22">
        <f t="shared" si="14"/>
        <v>0</v>
      </c>
      <c r="AY28" s="20">
        <f t="shared" si="15"/>
      </c>
      <c r="AZ28" s="21" t="e">
        <f t="shared" si="16"/>
        <v>#VALUE!</v>
      </c>
      <c r="BA28" s="21" t="e">
        <f>IF(AZ28&lt;=#REF!,AY28)</f>
        <v>#VALUE!</v>
      </c>
      <c r="BB28" s="22">
        <f t="shared" si="17"/>
        <v>0</v>
      </c>
      <c r="BE28" s="103">
        <f t="shared" si="18"/>
        <v>0</v>
      </c>
      <c r="BF28" s="104">
        <f t="shared" si="19"/>
        <v>0</v>
      </c>
      <c r="BG28" s="105">
        <f t="shared" si="20"/>
        <v>0</v>
      </c>
    </row>
    <row r="29" spans="1:59" ht="69.75" customHeight="1">
      <c r="A29" s="83">
        <f>IF($D29=0,0,DOSSARDS!A27)</f>
        <v>0</v>
      </c>
      <c r="B29" s="84">
        <f>IF($D29=0,0,DOSSARDS!B27)</f>
        <v>0</v>
      </c>
      <c r="C29" s="84">
        <f>IF($D29=0,0,DOSSARDS!C27)</f>
        <v>0</v>
      </c>
      <c r="D29" s="85">
        <f>IF(ISNA(ArrivéeF!G31),0,ArrivéeF!G31)</f>
        <v>0</v>
      </c>
      <c r="E29" s="86">
        <f>IF(D29=0,0,75-'Classt Filles'!D29+1)</f>
        <v>0</v>
      </c>
      <c r="F29" s="83">
        <f>IF($I29=0,0,DOSSARDS!D27)</f>
        <v>0</v>
      </c>
      <c r="G29" s="84">
        <f>IF($I29=0,0,DOSSARDS!E27)</f>
        <v>0</v>
      </c>
      <c r="H29" s="84">
        <f>IF($I29=0,0,DOSSARDS!F27)</f>
        <v>0</v>
      </c>
      <c r="I29" s="85">
        <f>IF(ISNA(ArrivéeF!G61),0,ArrivéeF!G61)</f>
        <v>0</v>
      </c>
      <c r="J29" s="86">
        <f>IF(I29=0,0,75-'Classt Filles'!I29+1)</f>
        <v>0</v>
      </c>
      <c r="K29" s="83">
        <f>IF($N29=0,0,DOSSARDS!G27)</f>
        <v>0</v>
      </c>
      <c r="L29" s="84">
        <f>IF($N29=0,0,DOSSARDS!H27)</f>
        <v>0</v>
      </c>
      <c r="M29" s="84">
        <f>IF($N29=0,0,DOSSARDS!I27)</f>
        <v>0</v>
      </c>
      <c r="N29" s="85">
        <f>IF(ISNA(ArrivéeF!G91),0,ArrivéeF!G91)</f>
        <v>0</v>
      </c>
      <c r="O29" s="86">
        <f>IF(N29=0,0,75-'Classt Filles'!N29+1)</f>
        <v>0</v>
      </c>
      <c r="P29" s="83">
        <f>IF($S29=0,0,DOSSARDS!J27)</f>
        <v>0</v>
      </c>
      <c r="Q29" s="84">
        <f>IF($S29=0,0,DOSSARDS!K27)</f>
        <v>0</v>
      </c>
      <c r="R29" s="84">
        <f>IF($S29=0,0,DOSSARDS!L27)</f>
        <v>0</v>
      </c>
      <c r="S29" s="85">
        <f>IF(ISNA(ArrivéeF!G121),0,ArrivéeF!G121)</f>
        <v>0</v>
      </c>
      <c r="T29" s="86">
        <f>IF(S29=0,0,75-'Classt Filles'!S29+1)</f>
        <v>0</v>
      </c>
      <c r="U29" s="83">
        <f>IF($X29=0,0,DOSSARDS!M27)</f>
        <v>0</v>
      </c>
      <c r="V29" s="84">
        <f>IF($X29=0,0,DOSSARDS!N27)</f>
        <v>0</v>
      </c>
      <c r="W29" s="84">
        <f>IF($X29=0,0,DOSSARDS!O27)</f>
        <v>0</v>
      </c>
      <c r="X29" s="85">
        <f>IF(ISNA(ArrivéeF!G151),0,ArrivéeF!G151)</f>
        <v>0</v>
      </c>
      <c r="Y29" s="86">
        <f>IF(X29=0,0,75-'Classt Filles'!X29+1)</f>
        <v>0</v>
      </c>
      <c r="Z29" s="83">
        <f>IF($AC29=0,0,DOSSARDS!P27)</f>
        <v>0</v>
      </c>
      <c r="AA29" s="84">
        <f>IF($AC29=0,0,DOSSARDS!Q27)</f>
        <v>0</v>
      </c>
      <c r="AB29" s="84">
        <f>IF($AC29=0,0,DOSSARDS!R27)</f>
        <v>0</v>
      </c>
      <c r="AC29" s="85">
        <f>IF(ISNA(ArrivéeF!G181),0,ArrivéeF!G181)</f>
        <v>0</v>
      </c>
      <c r="AD29" s="86">
        <f>IF(AC29=0,0,75-'Classt Filles'!AC29+1)</f>
        <v>0</v>
      </c>
      <c r="AE29" s="20">
        <f t="shared" si="0"/>
      </c>
      <c r="AF29" s="21" t="e">
        <f t="shared" si="1"/>
        <v>#VALUE!</v>
      </c>
      <c r="AG29" s="21" t="e">
        <f>IF(AF29&lt;=ArrivéeF!$S$3,AE29)</f>
        <v>#VALUE!</v>
      </c>
      <c r="AH29" s="22">
        <f t="shared" si="2"/>
      </c>
      <c r="AI29" s="20">
        <f t="shared" si="3"/>
      </c>
      <c r="AJ29" s="21" t="e">
        <f t="shared" si="4"/>
        <v>#VALUE!</v>
      </c>
      <c r="AK29" s="21" t="e">
        <f>IF(AJ29&lt;=#REF!,AI29)</f>
        <v>#VALUE!</v>
      </c>
      <c r="AL29" s="22">
        <f t="shared" si="5"/>
        <v>0</v>
      </c>
      <c r="AM29" s="20">
        <f t="shared" si="6"/>
      </c>
      <c r="AN29" s="21" t="e">
        <f t="shared" si="7"/>
        <v>#VALUE!</v>
      </c>
      <c r="AO29" s="21" t="e">
        <f>IF(AN29&lt;=#REF!,AM29)</f>
        <v>#VALUE!</v>
      </c>
      <c r="AP29" s="22">
        <f t="shared" si="8"/>
        <v>0</v>
      </c>
      <c r="AQ29" s="20">
        <f t="shared" si="9"/>
      </c>
      <c r="AR29" s="21" t="e">
        <f t="shared" si="10"/>
        <v>#VALUE!</v>
      </c>
      <c r="AS29" s="21" t="e">
        <f>IF(AR29&lt;=#REF!,AQ29)</f>
        <v>#VALUE!</v>
      </c>
      <c r="AT29" s="22">
        <f t="shared" si="11"/>
        <v>0</v>
      </c>
      <c r="AU29" s="20">
        <f t="shared" si="12"/>
      </c>
      <c r="AV29" s="21" t="e">
        <f t="shared" si="13"/>
        <v>#VALUE!</v>
      </c>
      <c r="AW29" s="21" t="e">
        <f>IF(AV29&lt;=#REF!,AU29)</f>
        <v>#VALUE!</v>
      </c>
      <c r="AX29" s="22">
        <f t="shared" si="14"/>
        <v>0</v>
      </c>
      <c r="AY29" s="20">
        <f t="shared" si="15"/>
      </c>
      <c r="AZ29" s="21" t="e">
        <f t="shared" si="16"/>
        <v>#VALUE!</v>
      </c>
      <c r="BA29" s="21" t="e">
        <f>IF(AZ29&lt;=#REF!,AY29)</f>
        <v>#VALUE!</v>
      </c>
      <c r="BB29" s="22">
        <f t="shared" si="17"/>
        <v>0</v>
      </c>
      <c r="BE29" s="103">
        <f t="shared" si="18"/>
        <v>0</v>
      </c>
      <c r="BF29" s="104">
        <f t="shared" si="19"/>
        <v>0</v>
      </c>
      <c r="BG29" s="105">
        <f t="shared" si="20"/>
        <v>0</v>
      </c>
    </row>
    <row r="30" spans="1:59" ht="69.75" customHeight="1">
      <c r="A30" s="83">
        <f>IF($D30=0,0,DOSSARDS!A28)</f>
        <v>0</v>
      </c>
      <c r="B30" s="84">
        <f>IF($D30=0,0,DOSSARDS!B28)</f>
        <v>0</v>
      </c>
      <c r="C30" s="84">
        <f>IF($D30=0,0,DOSSARDS!C28)</f>
        <v>0</v>
      </c>
      <c r="D30" s="85">
        <f>IF(ISNA(ArrivéeF!G32),0,ArrivéeF!G32)</f>
        <v>0</v>
      </c>
      <c r="E30" s="86">
        <f>IF(D30=0,0,75-'Classt Filles'!D30+1)</f>
        <v>0</v>
      </c>
      <c r="F30" s="83">
        <f>IF($I30=0,0,DOSSARDS!D28)</f>
        <v>0</v>
      </c>
      <c r="G30" s="84">
        <f>IF($I30=0,0,DOSSARDS!E28)</f>
        <v>0</v>
      </c>
      <c r="H30" s="84">
        <f>IF($I30=0,0,DOSSARDS!F28)</f>
        <v>0</v>
      </c>
      <c r="I30" s="85">
        <f>IF(ISNA(ArrivéeF!G62),0,ArrivéeF!G62)</f>
        <v>0</v>
      </c>
      <c r="J30" s="86">
        <f>IF(I30=0,0,75-'Classt Filles'!I30+1)</f>
        <v>0</v>
      </c>
      <c r="K30" s="83">
        <f>IF($N30=0,0,DOSSARDS!G28)</f>
        <v>0</v>
      </c>
      <c r="L30" s="84">
        <f>IF($N30=0,0,DOSSARDS!H28)</f>
        <v>0</v>
      </c>
      <c r="M30" s="84">
        <f>IF($N30=0,0,DOSSARDS!I28)</f>
        <v>0</v>
      </c>
      <c r="N30" s="85">
        <f>IF(ISNA(ArrivéeF!G92),0,ArrivéeF!G92)</f>
        <v>0</v>
      </c>
      <c r="O30" s="86">
        <f>IF(N30=0,0,75-'Classt Filles'!N30+1)</f>
        <v>0</v>
      </c>
      <c r="P30" s="83">
        <f>IF($S30=0,0,DOSSARDS!J28)</f>
        <v>0</v>
      </c>
      <c r="Q30" s="84">
        <f>IF($S30=0,0,DOSSARDS!K28)</f>
        <v>0</v>
      </c>
      <c r="R30" s="84">
        <f>IF($S30=0,0,DOSSARDS!L28)</f>
        <v>0</v>
      </c>
      <c r="S30" s="85">
        <f>IF(ISNA(ArrivéeF!G122),0,ArrivéeF!G122)</f>
        <v>0</v>
      </c>
      <c r="T30" s="86">
        <f>IF(S30=0,0,75-'Classt Filles'!S30+1)</f>
        <v>0</v>
      </c>
      <c r="U30" s="83">
        <f>IF($X30=0,0,DOSSARDS!M28)</f>
        <v>0</v>
      </c>
      <c r="V30" s="84">
        <f>IF($X30=0,0,DOSSARDS!N28)</f>
        <v>0</v>
      </c>
      <c r="W30" s="84">
        <f>IF($X30=0,0,DOSSARDS!O28)</f>
        <v>0</v>
      </c>
      <c r="X30" s="85">
        <f>IF(ISNA(ArrivéeF!G152),0,ArrivéeF!G152)</f>
        <v>0</v>
      </c>
      <c r="Y30" s="86">
        <f>IF(X30=0,0,75-'Classt Filles'!X30+1)</f>
        <v>0</v>
      </c>
      <c r="Z30" s="83">
        <f>IF($AC30=0,0,DOSSARDS!P28)</f>
        <v>0</v>
      </c>
      <c r="AA30" s="84">
        <f>IF($AC30=0,0,DOSSARDS!Q28)</f>
        <v>0</v>
      </c>
      <c r="AB30" s="84">
        <f>IF($AC30=0,0,DOSSARDS!R28)</f>
        <v>0</v>
      </c>
      <c r="AC30" s="85">
        <f>IF(ISNA(ArrivéeF!G182),0,ArrivéeF!G182)</f>
        <v>0</v>
      </c>
      <c r="AD30" s="86">
        <f>IF(AC30=0,0,75-'Classt Filles'!AC30+1)</f>
        <v>0</v>
      </c>
      <c r="AE30" s="20">
        <f t="shared" si="0"/>
      </c>
      <c r="AF30" s="21" t="e">
        <f t="shared" si="1"/>
        <v>#VALUE!</v>
      </c>
      <c r="AG30" s="21" t="e">
        <f>IF(AF30&lt;=ArrivéeF!$S$3,AE30)</f>
        <v>#VALUE!</v>
      </c>
      <c r="AH30" s="22">
        <f t="shared" si="2"/>
      </c>
      <c r="AI30" s="20">
        <f t="shared" si="3"/>
      </c>
      <c r="AJ30" s="21" t="e">
        <f t="shared" si="4"/>
        <v>#VALUE!</v>
      </c>
      <c r="AK30" s="21" t="e">
        <f>IF(AJ30&lt;=#REF!,AI30)</f>
        <v>#VALUE!</v>
      </c>
      <c r="AL30" s="22">
        <f t="shared" si="5"/>
        <v>0</v>
      </c>
      <c r="AM30" s="20">
        <f t="shared" si="6"/>
      </c>
      <c r="AN30" s="21" t="e">
        <f t="shared" si="7"/>
        <v>#VALUE!</v>
      </c>
      <c r="AO30" s="21" t="e">
        <f>IF(AN30&lt;=#REF!,AM30)</f>
        <v>#VALUE!</v>
      </c>
      <c r="AP30" s="22">
        <f t="shared" si="8"/>
        <v>0</v>
      </c>
      <c r="AQ30" s="20">
        <f t="shared" si="9"/>
      </c>
      <c r="AR30" s="21" t="e">
        <f t="shared" si="10"/>
        <v>#VALUE!</v>
      </c>
      <c r="AS30" s="21" t="e">
        <f>IF(AR30&lt;=#REF!,AQ30)</f>
        <v>#VALUE!</v>
      </c>
      <c r="AT30" s="22">
        <f t="shared" si="11"/>
        <v>0</v>
      </c>
      <c r="AU30" s="20">
        <f t="shared" si="12"/>
      </c>
      <c r="AV30" s="21" t="e">
        <f t="shared" si="13"/>
        <v>#VALUE!</v>
      </c>
      <c r="AW30" s="21" t="e">
        <f>IF(AV30&lt;=#REF!,AU30)</f>
        <v>#VALUE!</v>
      </c>
      <c r="AX30" s="22">
        <f t="shared" si="14"/>
        <v>0</v>
      </c>
      <c r="AY30" s="20">
        <f t="shared" si="15"/>
      </c>
      <c r="AZ30" s="21" t="e">
        <f t="shared" si="16"/>
        <v>#VALUE!</v>
      </c>
      <c r="BA30" s="21" t="e">
        <f>IF(AZ30&lt;=#REF!,AY30)</f>
        <v>#VALUE!</v>
      </c>
      <c r="BB30" s="22">
        <f t="shared" si="17"/>
        <v>0</v>
      </c>
      <c r="BE30" s="103">
        <f t="shared" si="18"/>
        <v>0</v>
      </c>
      <c r="BF30" s="104">
        <f t="shared" si="19"/>
        <v>0</v>
      </c>
      <c r="BG30" s="105">
        <f t="shared" si="20"/>
        <v>0</v>
      </c>
    </row>
    <row r="31" spans="1:59" ht="69.75" customHeight="1">
      <c r="A31" s="83">
        <f>IF($D31=0,0,DOSSARDS!A29)</f>
        <v>0</v>
      </c>
      <c r="B31" s="84">
        <f>IF($D31=0,0,DOSSARDS!B29)</f>
        <v>0</v>
      </c>
      <c r="C31" s="84">
        <f>IF($D31=0,0,DOSSARDS!C29)</f>
        <v>0</v>
      </c>
      <c r="D31" s="85">
        <f>IF(ISNA(ArrivéeF!G33),0,ArrivéeF!G33)</f>
        <v>0</v>
      </c>
      <c r="E31" s="86">
        <f>IF(D31=0,0,75-'Classt Filles'!D31+1)</f>
        <v>0</v>
      </c>
      <c r="F31" s="83">
        <f>IF($I31=0,0,DOSSARDS!D29)</f>
        <v>0</v>
      </c>
      <c r="G31" s="84">
        <f>IF($I31=0,0,DOSSARDS!E29)</f>
        <v>0</v>
      </c>
      <c r="H31" s="84">
        <f>IF($I31=0,0,DOSSARDS!F29)</f>
        <v>0</v>
      </c>
      <c r="I31" s="85">
        <f>IF(ISNA(ArrivéeF!G63),0,ArrivéeF!G63)</f>
        <v>0</v>
      </c>
      <c r="J31" s="86">
        <f>IF(I31=0,0,75-'Classt Filles'!I31+1)</f>
        <v>0</v>
      </c>
      <c r="K31" s="83">
        <f>IF($N31=0,0,DOSSARDS!G29)</f>
        <v>0</v>
      </c>
      <c r="L31" s="84">
        <f>IF($N31=0,0,DOSSARDS!H29)</f>
        <v>0</v>
      </c>
      <c r="M31" s="84">
        <f>IF($N31=0,0,DOSSARDS!I29)</f>
        <v>0</v>
      </c>
      <c r="N31" s="85">
        <f>IF(ISNA(ArrivéeF!G93),0,ArrivéeF!G93)</f>
        <v>0</v>
      </c>
      <c r="O31" s="86">
        <f>IF(N31=0,0,75-'Classt Filles'!N31+1)</f>
        <v>0</v>
      </c>
      <c r="P31" s="83">
        <f>IF($S31=0,0,DOSSARDS!J29)</f>
        <v>0</v>
      </c>
      <c r="Q31" s="84">
        <f>IF($S31=0,0,DOSSARDS!K29)</f>
        <v>0</v>
      </c>
      <c r="R31" s="84">
        <f>IF($S31=0,0,DOSSARDS!L29)</f>
        <v>0</v>
      </c>
      <c r="S31" s="85">
        <f>IF(ISNA(ArrivéeF!G123),0,ArrivéeF!G123)</f>
        <v>0</v>
      </c>
      <c r="T31" s="86">
        <f>IF(S31=0,0,75-'Classt Filles'!S31+1)</f>
        <v>0</v>
      </c>
      <c r="U31" s="83">
        <f>IF($X31=0,0,DOSSARDS!M29)</f>
        <v>0</v>
      </c>
      <c r="V31" s="84">
        <f>IF($X31=0,0,DOSSARDS!N29)</f>
        <v>0</v>
      </c>
      <c r="W31" s="84">
        <f>IF($X31=0,0,DOSSARDS!O29)</f>
        <v>0</v>
      </c>
      <c r="X31" s="85">
        <f>IF(ISNA(ArrivéeF!G153),0,ArrivéeF!G153)</f>
        <v>0</v>
      </c>
      <c r="Y31" s="86">
        <f>IF(X31=0,0,75-'Classt Filles'!X31+1)</f>
        <v>0</v>
      </c>
      <c r="Z31" s="83">
        <f>IF($AC31=0,0,DOSSARDS!P29)</f>
        <v>0</v>
      </c>
      <c r="AA31" s="84">
        <f>IF($AC31=0,0,DOSSARDS!Q29)</f>
        <v>0</v>
      </c>
      <c r="AB31" s="84">
        <f>IF($AC31=0,0,DOSSARDS!R29)</f>
        <v>0</v>
      </c>
      <c r="AC31" s="85">
        <f>IF(ISNA(ArrivéeF!G183),0,ArrivéeF!G183)</f>
        <v>0</v>
      </c>
      <c r="AD31" s="86">
        <f>IF(AC31=0,0,75-'Classt Filles'!AC31+1)</f>
        <v>0</v>
      </c>
      <c r="AE31" s="20">
        <f t="shared" si="0"/>
      </c>
      <c r="AF31" s="21" t="e">
        <f t="shared" si="1"/>
        <v>#VALUE!</v>
      </c>
      <c r="AG31" s="21" t="e">
        <f>IF(AF31&lt;=ArrivéeF!$S$3,AE31)</f>
        <v>#VALUE!</v>
      </c>
      <c r="AH31" s="22">
        <f t="shared" si="2"/>
      </c>
      <c r="AI31" s="20">
        <f t="shared" si="3"/>
      </c>
      <c r="AJ31" s="21" t="e">
        <f t="shared" si="4"/>
        <v>#VALUE!</v>
      </c>
      <c r="AK31" s="21" t="e">
        <f>IF(AJ31&lt;=#REF!,AI31)</f>
        <v>#VALUE!</v>
      </c>
      <c r="AL31" s="22">
        <f t="shared" si="5"/>
        <v>0</v>
      </c>
      <c r="AM31" s="20">
        <f t="shared" si="6"/>
      </c>
      <c r="AN31" s="21" t="e">
        <f t="shared" si="7"/>
        <v>#VALUE!</v>
      </c>
      <c r="AO31" s="21" t="e">
        <f>IF(AN31&lt;=#REF!,AM31)</f>
        <v>#VALUE!</v>
      </c>
      <c r="AP31" s="22">
        <f t="shared" si="8"/>
        <v>0</v>
      </c>
      <c r="AQ31" s="20">
        <f t="shared" si="9"/>
      </c>
      <c r="AR31" s="21" t="e">
        <f t="shared" si="10"/>
        <v>#VALUE!</v>
      </c>
      <c r="AS31" s="21" t="e">
        <f>IF(AR31&lt;=#REF!,AQ31)</f>
        <v>#VALUE!</v>
      </c>
      <c r="AT31" s="22">
        <f t="shared" si="11"/>
        <v>0</v>
      </c>
      <c r="AU31" s="20">
        <f t="shared" si="12"/>
      </c>
      <c r="AV31" s="21" t="e">
        <f t="shared" si="13"/>
        <v>#VALUE!</v>
      </c>
      <c r="AW31" s="21" t="e">
        <f>IF(AV31&lt;=#REF!,AU31)</f>
        <v>#VALUE!</v>
      </c>
      <c r="AX31" s="22">
        <f t="shared" si="14"/>
        <v>0</v>
      </c>
      <c r="AY31" s="20">
        <f t="shared" si="15"/>
      </c>
      <c r="AZ31" s="21" t="e">
        <f t="shared" si="16"/>
        <v>#VALUE!</v>
      </c>
      <c r="BA31" s="21" t="e">
        <f>IF(AZ31&lt;=#REF!,AY31)</f>
        <v>#VALUE!</v>
      </c>
      <c r="BB31" s="22">
        <f t="shared" si="17"/>
        <v>0</v>
      </c>
      <c r="BE31" s="103">
        <f t="shared" si="18"/>
        <v>0</v>
      </c>
      <c r="BF31" s="104">
        <f t="shared" si="19"/>
        <v>0</v>
      </c>
      <c r="BG31" s="105">
        <f t="shared" si="20"/>
        <v>0</v>
      </c>
    </row>
    <row r="32" spans="1:59" ht="69.75" customHeight="1">
      <c r="A32" s="83">
        <f>IF($D32=0,0,DOSSARDS!A30)</f>
        <v>0</v>
      </c>
      <c r="B32" s="84">
        <f>IF($D32=0,0,DOSSARDS!B30)</f>
        <v>0</v>
      </c>
      <c r="C32" s="84">
        <f>IF($D32=0,0,DOSSARDS!C30)</f>
        <v>0</v>
      </c>
      <c r="D32" s="85">
        <f>IF(ISNA(ArrivéeF!G34),0,ArrivéeF!G34)</f>
        <v>0</v>
      </c>
      <c r="E32" s="86">
        <f>IF(D32=0,0,75-'Classt Filles'!D32+1)</f>
        <v>0</v>
      </c>
      <c r="F32" s="83">
        <f>IF($I32=0,0,DOSSARDS!D30)</f>
        <v>0</v>
      </c>
      <c r="G32" s="84">
        <f>IF($I32=0,0,DOSSARDS!E30)</f>
        <v>0</v>
      </c>
      <c r="H32" s="84">
        <f>IF($I32=0,0,DOSSARDS!F30)</f>
        <v>0</v>
      </c>
      <c r="I32" s="85">
        <f>IF(ISNA(ArrivéeF!G64),0,ArrivéeF!G64)</f>
        <v>0</v>
      </c>
      <c r="J32" s="86">
        <f>IF(I32=0,0,75-'Classt Filles'!I32+1)</f>
        <v>0</v>
      </c>
      <c r="K32" s="83">
        <f>IF($N32=0,0,DOSSARDS!G30)</f>
        <v>0</v>
      </c>
      <c r="L32" s="84">
        <f>IF($N32=0,0,DOSSARDS!H30)</f>
        <v>0</v>
      </c>
      <c r="M32" s="84">
        <f>IF($N32=0,0,DOSSARDS!I30)</f>
        <v>0</v>
      </c>
      <c r="N32" s="85">
        <f>IF(ISNA(ArrivéeF!G94),0,ArrivéeF!G94)</f>
        <v>0</v>
      </c>
      <c r="O32" s="86">
        <f>IF(N32=0,0,75-'Classt Filles'!N32+1)</f>
        <v>0</v>
      </c>
      <c r="P32" s="83">
        <f>IF($S32=0,0,DOSSARDS!J30)</f>
        <v>0</v>
      </c>
      <c r="Q32" s="84">
        <f>IF($S32=0,0,DOSSARDS!K30)</f>
        <v>0</v>
      </c>
      <c r="R32" s="84">
        <f>IF($S32=0,0,DOSSARDS!L30)</f>
        <v>0</v>
      </c>
      <c r="S32" s="85">
        <f>IF(ISNA(ArrivéeF!G124),0,ArrivéeF!G124)</f>
        <v>0</v>
      </c>
      <c r="T32" s="86">
        <f>IF(S32=0,0,75-'Classt Filles'!S32+1)</f>
        <v>0</v>
      </c>
      <c r="U32" s="83">
        <f>IF($X32=0,0,DOSSARDS!M30)</f>
        <v>0</v>
      </c>
      <c r="V32" s="84">
        <f>IF($X32=0,0,DOSSARDS!N30)</f>
        <v>0</v>
      </c>
      <c r="W32" s="84">
        <f>IF($X32=0,0,DOSSARDS!O30)</f>
        <v>0</v>
      </c>
      <c r="X32" s="85">
        <f>IF(ISNA(ArrivéeF!G154),0,ArrivéeF!G154)</f>
        <v>0</v>
      </c>
      <c r="Y32" s="86">
        <f>IF(X32=0,0,75-'Classt Filles'!X32+1)</f>
        <v>0</v>
      </c>
      <c r="Z32" s="83">
        <f>IF($AC32=0,0,DOSSARDS!P30)</f>
        <v>0</v>
      </c>
      <c r="AA32" s="84">
        <f>IF($AC32=0,0,DOSSARDS!Q30)</f>
        <v>0</v>
      </c>
      <c r="AB32" s="84">
        <f>IF($AC32=0,0,DOSSARDS!R30)</f>
        <v>0</v>
      </c>
      <c r="AC32" s="85">
        <f>IF(ISNA(ArrivéeF!G184),0,ArrivéeF!G184)</f>
        <v>0</v>
      </c>
      <c r="AD32" s="86">
        <f>IF(AC32=0,0,75-'Classt Filles'!AC32+1)</f>
        <v>0</v>
      </c>
      <c r="AE32" s="20">
        <f t="shared" si="0"/>
      </c>
      <c r="AF32" s="21" t="e">
        <f t="shared" si="1"/>
        <v>#VALUE!</v>
      </c>
      <c r="AG32" s="21" t="e">
        <f>IF(AF32&lt;=ArrivéeF!$S$3,AE32)</f>
        <v>#VALUE!</v>
      </c>
      <c r="AH32" s="22">
        <f t="shared" si="2"/>
      </c>
      <c r="AI32" s="20">
        <f t="shared" si="3"/>
      </c>
      <c r="AJ32" s="21" t="e">
        <f t="shared" si="4"/>
        <v>#VALUE!</v>
      </c>
      <c r="AK32" s="21" t="e">
        <f>IF(AJ32&lt;=#REF!,AI32)</f>
        <v>#VALUE!</v>
      </c>
      <c r="AL32" s="22">
        <f t="shared" si="5"/>
        <v>0</v>
      </c>
      <c r="AM32" s="20">
        <f t="shared" si="6"/>
      </c>
      <c r="AN32" s="21" t="e">
        <f t="shared" si="7"/>
        <v>#VALUE!</v>
      </c>
      <c r="AO32" s="21" t="e">
        <f>IF(AN32&lt;=#REF!,AM32)</f>
        <v>#VALUE!</v>
      </c>
      <c r="AP32" s="22">
        <f t="shared" si="8"/>
        <v>0</v>
      </c>
      <c r="AQ32" s="20">
        <f t="shared" si="9"/>
      </c>
      <c r="AR32" s="21" t="e">
        <f t="shared" si="10"/>
        <v>#VALUE!</v>
      </c>
      <c r="AS32" s="21" t="e">
        <f>IF(AR32&lt;=#REF!,AQ32)</f>
        <v>#VALUE!</v>
      </c>
      <c r="AT32" s="22">
        <f t="shared" si="11"/>
        <v>0</v>
      </c>
      <c r="AU32" s="20">
        <f t="shared" si="12"/>
      </c>
      <c r="AV32" s="21" t="e">
        <f t="shared" si="13"/>
        <v>#VALUE!</v>
      </c>
      <c r="AW32" s="21" t="e">
        <f>IF(AV32&lt;=#REF!,AU32)</f>
        <v>#VALUE!</v>
      </c>
      <c r="AX32" s="22">
        <f t="shared" si="14"/>
        <v>0</v>
      </c>
      <c r="AY32" s="20">
        <f t="shared" si="15"/>
      </c>
      <c r="AZ32" s="21" t="e">
        <f t="shared" si="16"/>
        <v>#VALUE!</v>
      </c>
      <c r="BA32" s="21" t="e">
        <f>IF(AZ32&lt;=#REF!,AY32)</f>
        <v>#VALUE!</v>
      </c>
      <c r="BB32" s="22">
        <f t="shared" si="17"/>
        <v>0</v>
      </c>
      <c r="BE32" s="103">
        <f t="shared" si="18"/>
        <v>0</v>
      </c>
      <c r="BF32" s="104">
        <f t="shared" si="19"/>
        <v>0</v>
      </c>
      <c r="BG32" s="105">
        <f t="shared" si="20"/>
        <v>0</v>
      </c>
    </row>
    <row r="33" spans="1:59" ht="69.75" customHeight="1" thickBot="1">
      <c r="A33" s="87">
        <f>IF($D33=0,0,DOSSARDS!A31)</f>
        <v>0</v>
      </c>
      <c r="B33" s="88">
        <f>IF($D33=0,0,DOSSARDS!B31)</f>
        <v>0</v>
      </c>
      <c r="C33" s="88">
        <f>IF($D33=0,0,DOSSARDS!C31)</f>
        <v>0</v>
      </c>
      <c r="D33" s="89">
        <f>IF(ISNA(ArrivéeF!G35),0,ArrivéeF!G35)</f>
        <v>0</v>
      </c>
      <c r="E33" s="90">
        <f>IF(D33=0,0,75-'Classt Filles'!D33+1)</f>
        <v>0</v>
      </c>
      <c r="F33" s="87">
        <f>IF($I33=0,0,DOSSARDS!D31)</f>
        <v>0</v>
      </c>
      <c r="G33" s="88">
        <f>IF($I33=0,0,DOSSARDS!E31)</f>
        <v>0</v>
      </c>
      <c r="H33" s="88">
        <f>IF($I33=0,0,DOSSARDS!F31)</f>
        <v>0</v>
      </c>
      <c r="I33" s="89">
        <f>IF(ISNA(ArrivéeF!G65),0,ArrivéeF!G65)</f>
        <v>0</v>
      </c>
      <c r="J33" s="90">
        <f>IF(I33=0,0,75-'Classt Filles'!I33+1)</f>
        <v>0</v>
      </c>
      <c r="K33" s="87">
        <f>IF($N33=0,0,DOSSARDS!G31)</f>
        <v>0</v>
      </c>
      <c r="L33" s="88">
        <f>IF($N33=0,0,DOSSARDS!H31)</f>
        <v>0</v>
      </c>
      <c r="M33" s="88">
        <f>IF($N33=0,0,DOSSARDS!I31)</f>
        <v>0</v>
      </c>
      <c r="N33" s="89">
        <f>IF(ISNA(ArrivéeF!G95),0,ArrivéeF!G95)</f>
        <v>0</v>
      </c>
      <c r="O33" s="90">
        <f>IF(N33=0,0,75-'Classt Filles'!N33+1)</f>
        <v>0</v>
      </c>
      <c r="P33" s="87">
        <f>IF($S33=0,0,DOSSARDS!J31)</f>
        <v>0</v>
      </c>
      <c r="Q33" s="88">
        <f>IF($S33=0,0,DOSSARDS!K31)</f>
        <v>0</v>
      </c>
      <c r="R33" s="88">
        <f>IF($S33=0,0,DOSSARDS!L31)</f>
        <v>0</v>
      </c>
      <c r="S33" s="89">
        <f>IF(ISNA(ArrivéeF!G125),0,ArrivéeF!G125)</f>
        <v>0</v>
      </c>
      <c r="T33" s="90">
        <f>IF(S33=0,0,75-'Classt Filles'!S33+1)</f>
        <v>0</v>
      </c>
      <c r="U33" s="87">
        <f>IF($X33=0,0,DOSSARDS!M31)</f>
        <v>0</v>
      </c>
      <c r="V33" s="88">
        <f>IF($X33=0,0,DOSSARDS!N31)</f>
        <v>0</v>
      </c>
      <c r="W33" s="88">
        <f>IF($X33=0,0,DOSSARDS!O31)</f>
        <v>0</v>
      </c>
      <c r="X33" s="89">
        <f>IF(ISNA(ArrivéeF!G155),0,ArrivéeF!G155)</f>
        <v>0</v>
      </c>
      <c r="Y33" s="90">
        <f>IF(X33=0,0,75-'Classt Filles'!X33+1)</f>
        <v>0</v>
      </c>
      <c r="Z33" s="87">
        <f>IF($AC33=0,0,DOSSARDS!P31)</f>
        <v>0</v>
      </c>
      <c r="AA33" s="88">
        <f>IF($AC33=0,0,DOSSARDS!Q31)</f>
        <v>0</v>
      </c>
      <c r="AB33" s="88">
        <f>IF($AC33=0,0,DOSSARDS!R31)</f>
        <v>0</v>
      </c>
      <c r="AC33" s="89">
        <f>IF(ISNA(ArrivéeF!G185),0,ArrivéeF!G185)</f>
        <v>0</v>
      </c>
      <c r="AD33" s="90">
        <f>IF(AC33=0,0,75-'Classt Filles'!AC33+1)</f>
        <v>0</v>
      </c>
      <c r="AE33" s="20">
        <f t="shared" si="0"/>
      </c>
      <c r="AF33" s="21" t="e">
        <f t="shared" si="1"/>
        <v>#VALUE!</v>
      </c>
      <c r="AG33" s="21" t="e">
        <f>IF(AF33&lt;=ArrivéeF!$S$3,AE33)</f>
        <v>#VALUE!</v>
      </c>
      <c r="AH33" s="22">
        <f t="shared" si="2"/>
      </c>
      <c r="AI33" s="20">
        <f t="shared" si="3"/>
      </c>
      <c r="AJ33" s="21" t="e">
        <f t="shared" si="4"/>
        <v>#VALUE!</v>
      </c>
      <c r="AK33" s="21" t="e">
        <f>IF(AJ33&lt;=#REF!,AI33)</f>
        <v>#VALUE!</v>
      </c>
      <c r="AL33" s="22">
        <f t="shared" si="5"/>
        <v>0</v>
      </c>
      <c r="AM33" s="20">
        <f t="shared" si="6"/>
      </c>
      <c r="AN33" s="21" t="e">
        <f t="shared" si="7"/>
        <v>#VALUE!</v>
      </c>
      <c r="AO33" s="21" t="e">
        <f>IF(AN33&lt;=#REF!,AM33)</f>
        <v>#VALUE!</v>
      </c>
      <c r="AP33" s="22">
        <f t="shared" si="8"/>
        <v>0</v>
      </c>
      <c r="AQ33" s="20">
        <f t="shared" si="9"/>
      </c>
      <c r="AR33" s="21" t="e">
        <f t="shared" si="10"/>
        <v>#VALUE!</v>
      </c>
      <c r="AS33" s="21" t="e">
        <f>IF(AR33&lt;=#REF!,AQ33)</f>
        <v>#VALUE!</v>
      </c>
      <c r="AT33" s="22">
        <f t="shared" si="11"/>
        <v>0</v>
      </c>
      <c r="AU33" s="20">
        <f t="shared" si="12"/>
      </c>
      <c r="AV33" s="21" t="e">
        <f t="shared" si="13"/>
        <v>#VALUE!</v>
      </c>
      <c r="AW33" s="21" t="e">
        <f>IF(AV33&lt;=#REF!,AU33)</f>
        <v>#VALUE!</v>
      </c>
      <c r="AX33" s="22">
        <f t="shared" si="14"/>
        <v>0</v>
      </c>
      <c r="AY33" s="20">
        <f t="shared" si="15"/>
      </c>
      <c r="AZ33" s="21" t="e">
        <f t="shared" si="16"/>
        <v>#VALUE!</v>
      </c>
      <c r="BA33" s="21" t="e">
        <f>IF(AZ33&lt;=#REF!,AY33)</f>
        <v>#VALUE!</v>
      </c>
      <c r="BB33" s="22">
        <f t="shared" si="17"/>
        <v>0</v>
      </c>
      <c r="BE33" s="103">
        <f t="shared" si="18"/>
        <v>0</v>
      </c>
      <c r="BF33" s="104">
        <f t="shared" si="19"/>
        <v>0</v>
      </c>
      <c r="BG33" s="105">
        <f t="shared" si="20"/>
        <v>0</v>
      </c>
    </row>
    <row r="34" spans="57:59" ht="70.5" customHeight="1">
      <c r="BE34" s="103">
        <f aca="true" t="shared" si="21" ref="BE34:BE63">I4</f>
        <v>0</v>
      </c>
      <c r="BF34" s="104">
        <f aca="true" t="shared" si="22" ref="BF34:BF63">G4</f>
        <v>0</v>
      </c>
      <c r="BG34" s="104">
        <f aca="true" t="shared" si="23" ref="BG34:BG63">H4</f>
        <v>0</v>
      </c>
    </row>
    <row r="35" spans="57:59" ht="70.5" customHeight="1">
      <c r="BE35" s="103">
        <f t="shared" si="21"/>
        <v>0</v>
      </c>
      <c r="BF35" s="104">
        <f t="shared" si="22"/>
        <v>0</v>
      </c>
      <c r="BG35" s="104">
        <f t="shared" si="23"/>
        <v>0</v>
      </c>
    </row>
    <row r="36" spans="1:64" s="1" customFormat="1" ht="70.5" customHeight="1">
      <c r="A36" s="97"/>
      <c r="C36" s="99"/>
      <c r="D36" s="100"/>
      <c r="E36" s="100"/>
      <c r="F36" s="97"/>
      <c r="G36" s="99"/>
      <c r="H36" s="99"/>
      <c r="I36" s="100"/>
      <c r="J36" s="100"/>
      <c r="K36" s="97"/>
      <c r="L36" s="99"/>
      <c r="M36" s="99"/>
      <c r="N36" s="100"/>
      <c r="O36" s="100"/>
      <c r="P36" s="97"/>
      <c r="Q36" s="99"/>
      <c r="R36" s="99"/>
      <c r="S36" s="100"/>
      <c r="T36" s="100"/>
      <c r="U36" s="97"/>
      <c r="V36" s="99"/>
      <c r="W36" s="99"/>
      <c r="X36" s="100"/>
      <c r="Y36" s="100"/>
      <c r="Z36" s="97"/>
      <c r="AA36" s="99"/>
      <c r="AB36" s="99"/>
      <c r="AC36" s="100"/>
      <c r="AD36" s="100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E36" s="103">
        <f t="shared" si="21"/>
        <v>0</v>
      </c>
      <c r="BF36" s="104">
        <f t="shared" si="22"/>
        <v>0</v>
      </c>
      <c r="BG36" s="104">
        <f t="shared" si="23"/>
        <v>0</v>
      </c>
      <c r="BJ36" s="107"/>
      <c r="BK36" s="46"/>
      <c r="BL36" s="46"/>
    </row>
    <row r="37" spans="1:64" s="1" customFormat="1" ht="70.5" customHeight="1">
      <c r="A37" s="97"/>
      <c r="C37" s="99"/>
      <c r="D37" s="100"/>
      <c r="E37" s="100"/>
      <c r="F37" s="97"/>
      <c r="G37" s="99"/>
      <c r="H37" s="99"/>
      <c r="I37" s="100"/>
      <c r="J37" s="100"/>
      <c r="K37" s="97"/>
      <c r="L37" s="99"/>
      <c r="M37" s="99"/>
      <c r="N37" s="100"/>
      <c r="O37" s="100"/>
      <c r="P37" s="97"/>
      <c r="Q37" s="99"/>
      <c r="R37" s="99"/>
      <c r="S37" s="100"/>
      <c r="T37" s="100"/>
      <c r="U37" s="97"/>
      <c r="V37" s="99"/>
      <c r="W37" s="99"/>
      <c r="X37" s="100"/>
      <c r="Y37" s="100"/>
      <c r="Z37" s="97"/>
      <c r="AA37" s="99"/>
      <c r="AB37" s="99"/>
      <c r="AC37" s="100"/>
      <c r="AD37" s="100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E37" s="103">
        <f t="shared" si="21"/>
        <v>0</v>
      </c>
      <c r="BF37" s="104">
        <f t="shared" si="22"/>
        <v>0</v>
      </c>
      <c r="BG37" s="104">
        <f t="shared" si="23"/>
        <v>0</v>
      </c>
      <c r="BJ37" s="107"/>
      <c r="BK37" s="46"/>
      <c r="BL37" s="46"/>
    </row>
    <row r="38" spans="1:64" s="1" customFormat="1" ht="70.5" customHeight="1">
      <c r="A38" s="97"/>
      <c r="B38" s="99"/>
      <c r="C38" s="99"/>
      <c r="D38" s="100"/>
      <c r="E38" s="100"/>
      <c r="F38" s="97"/>
      <c r="G38" s="99"/>
      <c r="H38" s="99"/>
      <c r="I38" s="100"/>
      <c r="J38" s="100"/>
      <c r="K38" s="97"/>
      <c r="L38" s="99"/>
      <c r="M38" s="99"/>
      <c r="N38" s="100"/>
      <c r="O38" s="100"/>
      <c r="P38" s="97"/>
      <c r="Q38" s="99"/>
      <c r="R38" s="99"/>
      <c r="S38" s="100"/>
      <c r="T38" s="100"/>
      <c r="U38" s="97"/>
      <c r="V38" s="99"/>
      <c r="W38" s="99"/>
      <c r="X38" s="100"/>
      <c r="Y38" s="100"/>
      <c r="Z38" s="97"/>
      <c r="AA38" s="99"/>
      <c r="AB38" s="99"/>
      <c r="AC38" s="100"/>
      <c r="AD38" s="100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E38" s="103">
        <f t="shared" si="21"/>
        <v>0</v>
      </c>
      <c r="BF38" s="104">
        <f t="shared" si="22"/>
        <v>0</v>
      </c>
      <c r="BG38" s="104">
        <f t="shared" si="23"/>
        <v>0</v>
      </c>
      <c r="BJ38" s="107"/>
      <c r="BK38" s="46"/>
      <c r="BL38" s="46"/>
    </row>
    <row r="39" spans="1:64" s="1" customFormat="1" ht="70.5" customHeight="1">
      <c r="A39" s="97"/>
      <c r="B39" s="99"/>
      <c r="C39" s="99"/>
      <c r="D39" s="100"/>
      <c r="E39" s="100"/>
      <c r="F39" s="97"/>
      <c r="G39" s="99"/>
      <c r="H39" s="99"/>
      <c r="I39" s="100"/>
      <c r="J39" s="100"/>
      <c r="K39" s="97"/>
      <c r="L39" s="99"/>
      <c r="M39" s="99"/>
      <c r="N39" s="100"/>
      <c r="O39" s="100"/>
      <c r="P39" s="97"/>
      <c r="Q39" s="99"/>
      <c r="R39" s="99"/>
      <c r="S39" s="100"/>
      <c r="T39" s="100"/>
      <c r="U39" s="97"/>
      <c r="V39" s="99"/>
      <c r="W39" s="99"/>
      <c r="X39" s="100"/>
      <c r="Y39" s="100"/>
      <c r="Z39" s="97"/>
      <c r="AA39" s="99"/>
      <c r="AB39" s="99"/>
      <c r="AC39" s="100"/>
      <c r="AD39" s="100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E39" s="103">
        <f t="shared" si="21"/>
        <v>0</v>
      </c>
      <c r="BF39" s="104">
        <f t="shared" si="22"/>
        <v>0</v>
      </c>
      <c r="BG39" s="104">
        <f t="shared" si="23"/>
        <v>0</v>
      </c>
      <c r="BJ39" s="107"/>
      <c r="BK39" s="46"/>
      <c r="BL39" s="46"/>
    </row>
    <row r="40" spans="1:64" s="1" customFormat="1" ht="70.5" customHeight="1">
      <c r="A40" s="97"/>
      <c r="B40" s="99"/>
      <c r="C40" s="99"/>
      <c r="D40" s="100"/>
      <c r="E40" s="100"/>
      <c r="F40" s="97"/>
      <c r="G40" s="99"/>
      <c r="H40" s="99"/>
      <c r="I40" s="100"/>
      <c r="J40" s="100"/>
      <c r="K40" s="97"/>
      <c r="L40" s="99"/>
      <c r="M40" s="99"/>
      <c r="N40" s="100"/>
      <c r="O40" s="100"/>
      <c r="P40" s="97"/>
      <c r="Q40" s="99"/>
      <c r="R40" s="99"/>
      <c r="S40" s="100"/>
      <c r="T40" s="100"/>
      <c r="U40" s="97"/>
      <c r="V40" s="99"/>
      <c r="W40" s="99"/>
      <c r="X40" s="100"/>
      <c r="Y40" s="100"/>
      <c r="Z40" s="97"/>
      <c r="AA40" s="99"/>
      <c r="AB40" s="99"/>
      <c r="AC40" s="100"/>
      <c r="AD40" s="100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4"/>
      <c r="BE40" s="103">
        <f t="shared" si="21"/>
        <v>0</v>
      </c>
      <c r="BF40" s="104">
        <f t="shared" si="22"/>
        <v>0</v>
      </c>
      <c r="BG40" s="104">
        <f t="shared" si="23"/>
        <v>0</v>
      </c>
      <c r="BJ40" s="107"/>
      <c r="BK40" s="46"/>
      <c r="BL40" s="46"/>
    </row>
    <row r="41" spans="1:64" s="1" customFormat="1" ht="70.5" customHeight="1">
      <c r="A41" s="97"/>
      <c r="B41" s="99"/>
      <c r="C41" s="99"/>
      <c r="D41" s="100"/>
      <c r="E41" s="100"/>
      <c r="F41" s="97"/>
      <c r="G41" s="99"/>
      <c r="H41" s="99"/>
      <c r="I41" s="100"/>
      <c r="J41" s="100"/>
      <c r="K41" s="97"/>
      <c r="L41" s="99"/>
      <c r="M41" s="99"/>
      <c r="N41" s="100"/>
      <c r="O41" s="100"/>
      <c r="P41" s="97"/>
      <c r="Q41" s="99"/>
      <c r="R41" s="99"/>
      <c r="S41" s="100"/>
      <c r="T41" s="100"/>
      <c r="U41" s="97"/>
      <c r="V41" s="99"/>
      <c r="W41" s="99"/>
      <c r="X41" s="100"/>
      <c r="Y41" s="100"/>
      <c r="Z41" s="97"/>
      <c r="AA41" s="99"/>
      <c r="AB41" s="99"/>
      <c r="AC41" s="100"/>
      <c r="AD41" s="100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E41" s="103">
        <f t="shared" si="21"/>
        <v>0</v>
      </c>
      <c r="BF41" s="104">
        <f t="shared" si="22"/>
        <v>0</v>
      </c>
      <c r="BG41" s="104">
        <f t="shared" si="23"/>
        <v>0</v>
      </c>
      <c r="BJ41" s="107"/>
      <c r="BK41" s="46"/>
      <c r="BL41" s="46"/>
    </row>
    <row r="42" spans="1:64" s="1" customFormat="1" ht="70.5" customHeight="1">
      <c r="A42" s="97"/>
      <c r="B42" s="99"/>
      <c r="C42" s="99"/>
      <c r="D42" s="100">
        <f>VLOOKUP(1,D4:E33,2)</f>
        <v>0</v>
      </c>
      <c r="E42" s="100"/>
      <c r="F42" s="82"/>
      <c r="I42" s="82"/>
      <c r="J42" s="102"/>
      <c r="K42" s="82"/>
      <c r="N42" s="82"/>
      <c r="O42" s="102"/>
      <c r="P42" s="82"/>
      <c r="S42" s="82"/>
      <c r="T42" s="102"/>
      <c r="U42" s="82"/>
      <c r="X42" s="82"/>
      <c r="Y42" s="102"/>
      <c r="Z42" s="82"/>
      <c r="AC42" s="82"/>
      <c r="AD42" s="102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E42" s="103">
        <f t="shared" si="21"/>
        <v>0</v>
      </c>
      <c r="BF42" s="104">
        <f t="shared" si="22"/>
        <v>0</v>
      </c>
      <c r="BG42" s="104">
        <f t="shared" si="23"/>
        <v>0</v>
      </c>
      <c r="BJ42" s="107"/>
      <c r="BK42" s="46"/>
      <c r="BL42" s="46"/>
    </row>
    <row r="43" spans="57:59" ht="70.5" customHeight="1">
      <c r="BE43" s="103">
        <f t="shared" si="21"/>
        <v>0</v>
      </c>
      <c r="BF43" s="104">
        <f t="shared" si="22"/>
        <v>0</v>
      </c>
      <c r="BG43" s="104">
        <f t="shared" si="23"/>
        <v>0</v>
      </c>
    </row>
    <row r="44" spans="57:59" ht="70.5" customHeight="1">
      <c r="BE44" s="103">
        <f t="shared" si="21"/>
        <v>0</v>
      </c>
      <c r="BF44" s="104">
        <f t="shared" si="22"/>
        <v>0</v>
      </c>
      <c r="BG44" s="104">
        <f t="shared" si="23"/>
        <v>0</v>
      </c>
    </row>
    <row r="45" spans="57:59" ht="70.5" customHeight="1">
      <c r="BE45" s="103">
        <f t="shared" si="21"/>
        <v>0</v>
      </c>
      <c r="BF45" s="104">
        <f t="shared" si="22"/>
        <v>0</v>
      </c>
      <c r="BG45" s="104">
        <f t="shared" si="23"/>
        <v>0</v>
      </c>
    </row>
    <row r="46" spans="57:59" ht="70.5" customHeight="1">
      <c r="BE46" s="103">
        <f t="shared" si="21"/>
        <v>0</v>
      </c>
      <c r="BF46" s="104">
        <f t="shared" si="22"/>
        <v>0</v>
      </c>
      <c r="BG46" s="104">
        <f t="shared" si="23"/>
        <v>0</v>
      </c>
    </row>
    <row r="47" spans="57:59" ht="70.5" customHeight="1">
      <c r="BE47" s="103">
        <f t="shared" si="21"/>
        <v>0</v>
      </c>
      <c r="BF47" s="104">
        <f t="shared" si="22"/>
        <v>0</v>
      </c>
      <c r="BG47" s="104">
        <f t="shared" si="23"/>
        <v>0</v>
      </c>
    </row>
    <row r="48" spans="57:59" ht="70.5" customHeight="1">
      <c r="BE48" s="103">
        <f t="shared" si="21"/>
        <v>0</v>
      </c>
      <c r="BF48" s="104">
        <f t="shared" si="22"/>
        <v>0</v>
      </c>
      <c r="BG48" s="104">
        <f t="shared" si="23"/>
        <v>0</v>
      </c>
    </row>
    <row r="49" spans="57:59" ht="70.5" customHeight="1">
      <c r="BE49" s="103">
        <f t="shared" si="21"/>
        <v>0</v>
      </c>
      <c r="BF49" s="104">
        <f t="shared" si="22"/>
        <v>0</v>
      </c>
      <c r="BG49" s="104">
        <f t="shared" si="23"/>
        <v>0</v>
      </c>
    </row>
    <row r="50" spans="57:59" ht="70.5" customHeight="1">
      <c r="BE50" s="103">
        <f t="shared" si="21"/>
        <v>0</v>
      </c>
      <c r="BF50" s="104">
        <f t="shared" si="22"/>
        <v>0</v>
      </c>
      <c r="BG50" s="104">
        <f t="shared" si="23"/>
        <v>0</v>
      </c>
    </row>
    <row r="51" spans="57:59" ht="70.5" customHeight="1">
      <c r="BE51" s="103">
        <f t="shared" si="21"/>
        <v>0</v>
      </c>
      <c r="BF51" s="104">
        <f t="shared" si="22"/>
        <v>0</v>
      </c>
      <c r="BG51" s="104">
        <f t="shared" si="23"/>
        <v>0</v>
      </c>
    </row>
    <row r="52" spans="35:59" ht="70.5" customHeight="1">
      <c r="AI52" s="181"/>
      <c r="AJ52" s="181"/>
      <c r="AK52" s="181"/>
      <c r="AL52" s="181"/>
      <c r="AM52" s="181"/>
      <c r="AN52" s="181"/>
      <c r="AO52" s="181"/>
      <c r="AP52" s="181"/>
      <c r="BE52" s="103">
        <f t="shared" si="21"/>
        <v>0</v>
      </c>
      <c r="BF52" s="104">
        <f t="shared" si="22"/>
        <v>0</v>
      </c>
      <c r="BG52" s="104">
        <f t="shared" si="23"/>
        <v>0</v>
      </c>
    </row>
    <row r="53" spans="57:59" ht="70.5" customHeight="1">
      <c r="BE53" s="103">
        <f t="shared" si="21"/>
        <v>0</v>
      </c>
      <c r="BF53" s="104">
        <f t="shared" si="22"/>
        <v>0</v>
      </c>
      <c r="BG53" s="104">
        <f t="shared" si="23"/>
        <v>0</v>
      </c>
    </row>
    <row r="54" spans="57:59" ht="70.5" customHeight="1">
      <c r="BE54" s="103">
        <f t="shared" si="21"/>
        <v>0</v>
      </c>
      <c r="BF54" s="104">
        <f t="shared" si="22"/>
        <v>0</v>
      </c>
      <c r="BG54" s="104">
        <f t="shared" si="23"/>
        <v>0</v>
      </c>
    </row>
    <row r="55" spans="57:59" ht="70.5" customHeight="1">
      <c r="BE55" s="103">
        <f t="shared" si="21"/>
        <v>0</v>
      </c>
      <c r="BF55" s="104">
        <f t="shared" si="22"/>
        <v>0</v>
      </c>
      <c r="BG55" s="104">
        <f t="shared" si="23"/>
        <v>0</v>
      </c>
    </row>
    <row r="56" spans="57:59" ht="70.5" customHeight="1">
      <c r="BE56" s="103">
        <f t="shared" si="21"/>
        <v>0</v>
      </c>
      <c r="BF56" s="104">
        <f t="shared" si="22"/>
        <v>0</v>
      </c>
      <c r="BG56" s="104">
        <f t="shared" si="23"/>
        <v>0</v>
      </c>
    </row>
    <row r="57" spans="57:59" ht="70.5" customHeight="1">
      <c r="BE57" s="103">
        <f t="shared" si="21"/>
        <v>0</v>
      </c>
      <c r="BF57" s="104">
        <f t="shared" si="22"/>
        <v>0</v>
      </c>
      <c r="BG57" s="104">
        <f t="shared" si="23"/>
        <v>0</v>
      </c>
    </row>
    <row r="58" spans="57:59" ht="70.5" customHeight="1">
      <c r="BE58" s="103">
        <f t="shared" si="21"/>
        <v>0</v>
      </c>
      <c r="BF58" s="104">
        <f t="shared" si="22"/>
        <v>0</v>
      </c>
      <c r="BG58" s="104">
        <f t="shared" si="23"/>
        <v>0</v>
      </c>
    </row>
    <row r="59" spans="57:59" ht="70.5" customHeight="1">
      <c r="BE59" s="103">
        <f t="shared" si="21"/>
        <v>0</v>
      </c>
      <c r="BF59" s="104">
        <f t="shared" si="22"/>
        <v>0</v>
      </c>
      <c r="BG59" s="104">
        <f t="shared" si="23"/>
        <v>0</v>
      </c>
    </row>
    <row r="60" spans="57:59" ht="70.5" customHeight="1">
      <c r="BE60" s="103">
        <f t="shared" si="21"/>
        <v>0</v>
      </c>
      <c r="BF60" s="104">
        <f t="shared" si="22"/>
        <v>0</v>
      </c>
      <c r="BG60" s="104">
        <f t="shared" si="23"/>
        <v>0</v>
      </c>
    </row>
    <row r="61" spans="57:59" ht="70.5" customHeight="1">
      <c r="BE61" s="103">
        <f t="shared" si="21"/>
        <v>0</v>
      </c>
      <c r="BF61" s="104">
        <f t="shared" si="22"/>
        <v>0</v>
      </c>
      <c r="BG61" s="104">
        <f t="shared" si="23"/>
        <v>0</v>
      </c>
    </row>
    <row r="62" spans="57:59" ht="70.5" customHeight="1">
      <c r="BE62" s="103">
        <f t="shared" si="21"/>
        <v>0</v>
      </c>
      <c r="BF62" s="104">
        <f t="shared" si="22"/>
        <v>0</v>
      </c>
      <c r="BG62" s="104">
        <f t="shared" si="23"/>
        <v>0</v>
      </c>
    </row>
    <row r="63" spans="57:59" ht="70.5" customHeight="1">
      <c r="BE63" s="103">
        <f t="shared" si="21"/>
        <v>0</v>
      </c>
      <c r="BF63" s="104">
        <f t="shared" si="22"/>
        <v>0</v>
      </c>
      <c r="BG63" s="104">
        <f t="shared" si="23"/>
        <v>0</v>
      </c>
    </row>
    <row r="64" spans="57:59" ht="70.5" customHeight="1">
      <c r="BE64" s="103">
        <f>N4</f>
        <v>0</v>
      </c>
      <c r="BF64" s="104">
        <f>L4</f>
        <v>0</v>
      </c>
      <c r="BG64" s="104">
        <f>M4</f>
        <v>0</v>
      </c>
    </row>
    <row r="65" spans="57:59" ht="70.5" customHeight="1">
      <c r="BE65" s="103">
        <f aca="true" t="shared" si="24" ref="BE65:BE93">N5</f>
        <v>0</v>
      </c>
      <c r="BF65" s="104">
        <f aca="true" t="shared" si="25" ref="BF65:BF93">L5</f>
        <v>0</v>
      </c>
      <c r="BG65" s="104">
        <f aca="true" t="shared" si="26" ref="BG65:BG93">M5</f>
        <v>0</v>
      </c>
    </row>
    <row r="66" spans="57:59" ht="70.5" customHeight="1">
      <c r="BE66" s="103">
        <f t="shared" si="24"/>
        <v>0</v>
      </c>
      <c r="BF66" s="104">
        <f t="shared" si="25"/>
        <v>0</v>
      </c>
      <c r="BG66" s="104">
        <f t="shared" si="26"/>
        <v>0</v>
      </c>
    </row>
    <row r="67" spans="57:59" ht="70.5" customHeight="1">
      <c r="BE67" s="103">
        <f t="shared" si="24"/>
        <v>0</v>
      </c>
      <c r="BF67" s="104">
        <f t="shared" si="25"/>
        <v>0</v>
      </c>
      <c r="BG67" s="104">
        <f t="shared" si="26"/>
        <v>0</v>
      </c>
    </row>
    <row r="68" spans="57:59" ht="70.5" customHeight="1">
      <c r="BE68" s="103">
        <f t="shared" si="24"/>
        <v>0</v>
      </c>
      <c r="BF68" s="104">
        <f t="shared" si="25"/>
        <v>0</v>
      </c>
      <c r="BG68" s="104">
        <f t="shared" si="26"/>
        <v>0</v>
      </c>
    </row>
    <row r="69" spans="57:59" ht="70.5" customHeight="1">
      <c r="BE69" s="103">
        <f t="shared" si="24"/>
        <v>0</v>
      </c>
      <c r="BF69" s="104">
        <f t="shared" si="25"/>
        <v>0</v>
      </c>
      <c r="BG69" s="104">
        <f t="shared" si="26"/>
        <v>0</v>
      </c>
    </row>
    <row r="70" spans="57:59" ht="70.5" customHeight="1">
      <c r="BE70" s="103">
        <f t="shared" si="24"/>
        <v>0</v>
      </c>
      <c r="BF70" s="104">
        <f t="shared" si="25"/>
        <v>0</v>
      </c>
      <c r="BG70" s="104">
        <f t="shared" si="26"/>
        <v>0</v>
      </c>
    </row>
    <row r="71" spans="57:59" ht="70.5" customHeight="1">
      <c r="BE71" s="103">
        <f t="shared" si="24"/>
        <v>0</v>
      </c>
      <c r="BF71" s="104">
        <f t="shared" si="25"/>
        <v>0</v>
      </c>
      <c r="BG71" s="104">
        <f t="shared" si="26"/>
        <v>0</v>
      </c>
    </row>
    <row r="72" spans="57:59" ht="70.5" customHeight="1">
      <c r="BE72" s="103">
        <f t="shared" si="24"/>
        <v>0</v>
      </c>
      <c r="BF72" s="104">
        <f t="shared" si="25"/>
        <v>0</v>
      </c>
      <c r="BG72" s="104">
        <f t="shared" si="26"/>
        <v>0</v>
      </c>
    </row>
    <row r="73" spans="57:59" ht="70.5" customHeight="1">
      <c r="BE73" s="103">
        <f t="shared" si="24"/>
        <v>0</v>
      </c>
      <c r="BF73" s="104">
        <f t="shared" si="25"/>
        <v>0</v>
      </c>
      <c r="BG73" s="104">
        <f t="shared" si="26"/>
        <v>0</v>
      </c>
    </row>
    <row r="74" spans="57:59" ht="70.5" customHeight="1">
      <c r="BE74" s="103">
        <f t="shared" si="24"/>
        <v>0</v>
      </c>
      <c r="BF74" s="104">
        <f t="shared" si="25"/>
        <v>0</v>
      </c>
      <c r="BG74" s="104">
        <f t="shared" si="26"/>
        <v>0</v>
      </c>
    </row>
    <row r="75" spans="57:59" ht="70.5" customHeight="1">
      <c r="BE75" s="103">
        <f t="shared" si="24"/>
        <v>0</v>
      </c>
      <c r="BF75" s="104">
        <f t="shared" si="25"/>
        <v>0</v>
      </c>
      <c r="BG75" s="104">
        <f t="shared" si="26"/>
        <v>0</v>
      </c>
    </row>
    <row r="76" spans="57:59" ht="70.5" customHeight="1">
      <c r="BE76" s="103">
        <f t="shared" si="24"/>
        <v>0</v>
      </c>
      <c r="BF76" s="104">
        <f t="shared" si="25"/>
        <v>0</v>
      </c>
      <c r="BG76" s="104">
        <f t="shared" si="26"/>
        <v>0</v>
      </c>
    </row>
    <row r="77" spans="57:59" ht="70.5" customHeight="1">
      <c r="BE77" s="103">
        <f t="shared" si="24"/>
        <v>0</v>
      </c>
      <c r="BF77" s="104">
        <f t="shared" si="25"/>
        <v>0</v>
      </c>
      <c r="BG77" s="104">
        <f t="shared" si="26"/>
        <v>0</v>
      </c>
    </row>
    <row r="78" spans="57:59" ht="70.5" customHeight="1">
      <c r="BE78" s="103">
        <f t="shared" si="24"/>
        <v>0</v>
      </c>
      <c r="BF78" s="104">
        <f t="shared" si="25"/>
        <v>0</v>
      </c>
      <c r="BG78" s="104">
        <f t="shared" si="26"/>
        <v>0</v>
      </c>
    </row>
    <row r="79" spans="57:59" ht="70.5" customHeight="1">
      <c r="BE79" s="103">
        <f t="shared" si="24"/>
        <v>0</v>
      </c>
      <c r="BF79" s="104">
        <f t="shared" si="25"/>
        <v>0</v>
      </c>
      <c r="BG79" s="104">
        <f t="shared" si="26"/>
        <v>0</v>
      </c>
    </row>
    <row r="80" spans="57:59" ht="70.5" customHeight="1">
      <c r="BE80" s="103">
        <f t="shared" si="24"/>
        <v>0</v>
      </c>
      <c r="BF80" s="104">
        <f t="shared" si="25"/>
        <v>0</v>
      </c>
      <c r="BG80" s="104">
        <f t="shared" si="26"/>
        <v>0</v>
      </c>
    </row>
    <row r="81" spans="57:59" ht="70.5" customHeight="1">
      <c r="BE81" s="103">
        <f t="shared" si="24"/>
        <v>0</v>
      </c>
      <c r="BF81" s="104">
        <f t="shared" si="25"/>
        <v>0</v>
      </c>
      <c r="BG81" s="104">
        <f t="shared" si="26"/>
        <v>0</v>
      </c>
    </row>
    <row r="82" spans="57:59" ht="70.5" customHeight="1">
      <c r="BE82" s="103">
        <f t="shared" si="24"/>
        <v>0</v>
      </c>
      <c r="BF82" s="104">
        <f t="shared" si="25"/>
        <v>0</v>
      </c>
      <c r="BG82" s="104">
        <f t="shared" si="26"/>
        <v>0</v>
      </c>
    </row>
    <row r="83" spans="35:59" ht="70.5" customHeight="1">
      <c r="AI83" s="181"/>
      <c r="AJ83" s="181"/>
      <c r="AK83" s="181"/>
      <c r="AL83" s="181"/>
      <c r="AM83" s="181"/>
      <c r="AN83" s="181"/>
      <c r="AO83" s="181"/>
      <c r="AP83" s="181"/>
      <c r="BE83" s="103">
        <f t="shared" si="24"/>
        <v>0</v>
      </c>
      <c r="BF83" s="104">
        <f t="shared" si="25"/>
        <v>0</v>
      </c>
      <c r="BG83" s="104">
        <f t="shared" si="26"/>
        <v>0</v>
      </c>
    </row>
    <row r="84" spans="57:59" ht="70.5" customHeight="1">
      <c r="BE84" s="103">
        <f t="shared" si="24"/>
        <v>0</v>
      </c>
      <c r="BF84" s="104">
        <f t="shared" si="25"/>
        <v>0</v>
      </c>
      <c r="BG84" s="104">
        <f t="shared" si="26"/>
        <v>0</v>
      </c>
    </row>
    <row r="85" spans="57:59" ht="70.5" customHeight="1">
      <c r="BE85" s="103">
        <f t="shared" si="24"/>
        <v>0</v>
      </c>
      <c r="BF85" s="104">
        <f t="shared" si="25"/>
        <v>0</v>
      </c>
      <c r="BG85" s="104">
        <f t="shared" si="26"/>
        <v>0</v>
      </c>
    </row>
    <row r="86" spans="57:59" ht="70.5" customHeight="1">
      <c r="BE86" s="103">
        <f t="shared" si="24"/>
        <v>0</v>
      </c>
      <c r="BF86" s="104">
        <f t="shared" si="25"/>
        <v>0</v>
      </c>
      <c r="BG86" s="104">
        <f t="shared" si="26"/>
        <v>0</v>
      </c>
    </row>
    <row r="87" spans="57:59" ht="70.5" customHeight="1">
      <c r="BE87" s="103">
        <f t="shared" si="24"/>
        <v>0</v>
      </c>
      <c r="BF87" s="104">
        <f t="shared" si="25"/>
        <v>0</v>
      </c>
      <c r="BG87" s="104">
        <f t="shared" si="26"/>
        <v>0</v>
      </c>
    </row>
    <row r="88" spans="57:59" ht="70.5" customHeight="1">
      <c r="BE88" s="103">
        <f t="shared" si="24"/>
        <v>0</v>
      </c>
      <c r="BF88" s="104">
        <f t="shared" si="25"/>
        <v>0</v>
      </c>
      <c r="BG88" s="104">
        <f t="shared" si="26"/>
        <v>0</v>
      </c>
    </row>
    <row r="89" spans="57:59" ht="70.5" customHeight="1">
      <c r="BE89" s="103">
        <f t="shared" si="24"/>
        <v>0</v>
      </c>
      <c r="BF89" s="104">
        <f t="shared" si="25"/>
        <v>0</v>
      </c>
      <c r="BG89" s="104">
        <f t="shared" si="26"/>
        <v>0</v>
      </c>
    </row>
    <row r="90" spans="57:59" ht="70.5" customHeight="1">
      <c r="BE90" s="103">
        <f t="shared" si="24"/>
        <v>0</v>
      </c>
      <c r="BF90" s="104">
        <f t="shared" si="25"/>
        <v>0</v>
      </c>
      <c r="BG90" s="104">
        <f t="shared" si="26"/>
        <v>0</v>
      </c>
    </row>
    <row r="91" spans="57:59" ht="70.5" customHeight="1">
      <c r="BE91" s="103">
        <f t="shared" si="24"/>
        <v>0</v>
      </c>
      <c r="BF91" s="104">
        <f t="shared" si="25"/>
        <v>0</v>
      </c>
      <c r="BG91" s="104">
        <f t="shared" si="26"/>
        <v>0</v>
      </c>
    </row>
    <row r="92" spans="57:59" ht="70.5" customHeight="1">
      <c r="BE92" s="103">
        <f t="shared" si="24"/>
        <v>0</v>
      </c>
      <c r="BF92" s="104">
        <f t="shared" si="25"/>
        <v>0</v>
      </c>
      <c r="BG92" s="104">
        <f t="shared" si="26"/>
        <v>0</v>
      </c>
    </row>
    <row r="93" spans="57:59" ht="70.5" customHeight="1">
      <c r="BE93" s="103">
        <f t="shared" si="24"/>
        <v>0</v>
      </c>
      <c r="BF93" s="104">
        <f t="shared" si="25"/>
        <v>0</v>
      </c>
      <c r="BG93" s="104">
        <f t="shared" si="26"/>
        <v>0</v>
      </c>
    </row>
    <row r="94" spans="57:59" ht="70.5" customHeight="1">
      <c r="BE94" s="103">
        <f>S4</f>
        <v>0</v>
      </c>
      <c r="BF94" s="104">
        <f>Q4</f>
        <v>0</v>
      </c>
      <c r="BG94" s="104">
        <f>R4</f>
        <v>0</v>
      </c>
    </row>
    <row r="95" spans="57:59" ht="70.5" customHeight="1">
      <c r="BE95" s="103">
        <f aca="true" t="shared" si="27" ref="BE95:BE123">S5</f>
        <v>0</v>
      </c>
      <c r="BF95" s="104">
        <f aca="true" t="shared" si="28" ref="BF95:BF123">Q5</f>
        <v>0</v>
      </c>
      <c r="BG95" s="104">
        <f aca="true" t="shared" si="29" ref="BG95:BG123">R5</f>
        <v>0</v>
      </c>
    </row>
    <row r="96" spans="57:59" ht="70.5" customHeight="1">
      <c r="BE96" s="103">
        <f t="shared" si="27"/>
        <v>0</v>
      </c>
      <c r="BF96" s="104">
        <f t="shared" si="28"/>
        <v>0</v>
      </c>
      <c r="BG96" s="104">
        <f t="shared" si="29"/>
        <v>0</v>
      </c>
    </row>
    <row r="97" spans="57:59" ht="70.5" customHeight="1">
      <c r="BE97" s="103">
        <f t="shared" si="27"/>
        <v>0</v>
      </c>
      <c r="BF97" s="104">
        <f t="shared" si="28"/>
        <v>0</v>
      </c>
      <c r="BG97" s="104">
        <f t="shared" si="29"/>
        <v>0</v>
      </c>
    </row>
    <row r="98" spans="57:59" ht="70.5" customHeight="1">
      <c r="BE98" s="103">
        <f t="shared" si="27"/>
        <v>0</v>
      </c>
      <c r="BF98" s="104">
        <f t="shared" si="28"/>
        <v>0</v>
      </c>
      <c r="BG98" s="104">
        <f t="shared" si="29"/>
        <v>0</v>
      </c>
    </row>
    <row r="99" spans="57:59" ht="70.5" customHeight="1">
      <c r="BE99" s="103">
        <f t="shared" si="27"/>
        <v>0</v>
      </c>
      <c r="BF99" s="104">
        <f t="shared" si="28"/>
        <v>0</v>
      </c>
      <c r="BG99" s="104">
        <f t="shared" si="29"/>
        <v>0</v>
      </c>
    </row>
    <row r="100" spans="57:59" ht="70.5" customHeight="1">
      <c r="BE100" s="103">
        <f t="shared" si="27"/>
        <v>0</v>
      </c>
      <c r="BF100" s="104">
        <f t="shared" si="28"/>
        <v>0</v>
      </c>
      <c r="BG100" s="104">
        <f t="shared" si="29"/>
        <v>0</v>
      </c>
    </row>
    <row r="101" spans="57:59" ht="70.5" customHeight="1">
      <c r="BE101" s="103">
        <f t="shared" si="27"/>
        <v>0</v>
      </c>
      <c r="BF101" s="104">
        <f t="shared" si="28"/>
        <v>0</v>
      </c>
      <c r="BG101" s="104">
        <f t="shared" si="29"/>
        <v>0</v>
      </c>
    </row>
    <row r="102" spans="57:59" ht="70.5" customHeight="1">
      <c r="BE102" s="103">
        <f t="shared" si="27"/>
        <v>0</v>
      </c>
      <c r="BF102" s="104">
        <f t="shared" si="28"/>
        <v>0</v>
      </c>
      <c r="BG102" s="104">
        <f t="shared" si="29"/>
        <v>0</v>
      </c>
    </row>
    <row r="103" spans="57:59" ht="70.5" customHeight="1">
      <c r="BE103" s="103">
        <f t="shared" si="27"/>
        <v>0</v>
      </c>
      <c r="BF103" s="104">
        <f t="shared" si="28"/>
        <v>0</v>
      </c>
      <c r="BG103" s="104">
        <f t="shared" si="29"/>
        <v>0</v>
      </c>
    </row>
    <row r="104" spans="57:59" ht="70.5" customHeight="1">
      <c r="BE104" s="103">
        <f t="shared" si="27"/>
        <v>0</v>
      </c>
      <c r="BF104" s="104">
        <f t="shared" si="28"/>
        <v>0</v>
      </c>
      <c r="BG104" s="104">
        <f t="shared" si="29"/>
        <v>0</v>
      </c>
    </row>
    <row r="105" spans="57:59" ht="70.5" customHeight="1">
      <c r="BE105" s="103">
        <f t="shared" si="27"/>
        <v>0</v>
      </c>
      <c r="BF105" s="104">
        <f t="shared" si="28"/>
        <v>0</v>
      </c>
      <c r="BG105" s="104">
        <f t="shared" si="29"/>
        <v>0</v>
      </c>
    </row>
    <row r="106" spans="57:59" ht="70.5" customHeight="1">
      <c r="BE106" s="103">
        <f t="shared" si="27"/>
        <v>0</v>
      </c>
      <c r="BF106" s="104">
        <f t="shared" si="28"/>
        <v>0</v>
      </c>
      <c r="BG106" s="104">
        <f t="shared" si="29"/>
        <v>0</v>
      </c>
    </row>
    <row r="107" spans="57:59" ht="70.5" customHeight="1">
      <c r="BE107" s="103">
        <f t="shared" si="27"/>
        <v>0</v>
      </c>
      <c r="BF107" s="104">
        <f t="shared" si="28"/>
        <v>0</v>
      </c>
      <c r="BG107" s="104">
        <f t="shared" si="29"/>
        <v>0</v>
      </c>
    </row>
    <row r="108" spans="57:59" ht="70.5" customHeight="1">
      <c r="BE108" s="103">
        <f t="shared" si="27"/>
        <v>0</v>
      </c>
      <c r="BF108" s="104">
        <f t="shared" si="28"/>
        <v>0</v>
      </c>
      <c r="BG108" s="104">
        <f t="shared" si="29"/>
        <v>0</v>
      </c>
    </row>
    <row r="109" spans="57:59" ht="70.5" customHeight="1">
      <c r="BE109" s="103">
        <f t="shared" si="27"/>
        <v>0</v>
      </c>
      <c r="BF109" s="104">
        <f t="shared" si="28"/>
        <v>0</v>
      </c>
      <c r="BG109" s="104">
        <f t="shared" si="29"/>
        <v>0</v>
      </c>
    </row>
    <row r="110" spans="57:59" ht="70.5" customHeight="1">
      <c r="BE110" s="103">
        <f t="shared" si="27"/>
        <v>0</v>
      </c>
      <c r="BF110" s="104">
        <f t="shared" si="28"/>
        <v>0</v>
      </c>
      <c r="BG110" s="104">
        <f t="shared" si="29"/>
        <v>0</v>
      </c>
    </row>
    <row r="111" spans="57:59" ht="70.5" customHeight="1">
      <c r="BE111" s="103">
        <f t="shared" si="27"/>
        <v>0</v>
      </c>
      <c r="BF111" s="104">
        <f t="shared" si="28"/>
        <v>0</v>
      </c>
      <c r="BG111" s="104">
        <f t="shared" si="29"/>
        <v>0</v>
      </c>
    </row>
    <row r="112" spans="57:59" ht="70.5" customHeight="1">
      <c r="BE112" s="103">
        <f t="shared" si="27"/>
        <v>0</v>
      </c>
      <c r="BF112" s="104">
        <f t="shared" si="28"/>
        <v>0</v>
      </c>
      <c r="BG112" s="104">
        <f t="shared" si="29"/>
        <v>0</v>
      </c>
    </row>
    <row r="113" spans="57:59" ht="70.5" customHeight="1">
      <c r="BE113" s="103">
        <f t="shared" si="27"/>
        <v>0</v>
      </c>
      <c r="BF113" s="104">
        <f t="shared" si="28"/>
        <v>0</v>
      </c>
      <c r="BG113" s="104">
        <f t="shared" si="29"/>
        <v>0</v>
      </c>
    </row>
    <row r="114" spans="35:59" ht="70.5" customHeight="1">
      <c r="AI114" s="181"/>
      <c r="AJ114" s="181"/>
      <c r="AK114" s="181"/>
      <c r="AL114" s="181"/>
      <c r="AM114" s="181"/>
      <c r="AN114" s="181"/>
      <c r="AO114" s="181"/>
      <c r="AP114" s="181"/>
      <c r="BE114" s="103">
        <f t="shared" si="27"/>
        <v>0</v>
      </c>
      <c r="BF114" s="104">
        <f t="shared" si="28"/>
        <v>0</v>
      </c>
      <c r="BG114" s="104">
        <f t="shared" si="29"/>
        <v>0</v>
      </c>
    </row>
    <row r="115" spans="57:59" ht="70.5" customHeight="1">
      <c r="BE115" s="103">
        <f t="shared" si="27"/>
        <v>0</v>
      </c>
      <c r="BF115" s="104">
        <f t="shared" si="28"/>
        <v>0</v>
      </c>
      <c r="BG115" s="104">
        <f t="shared" si="29"/>
        <v>0</v>
      </c>
    </row>
    <row r="116" spans="57:59" ht="70.5" customHeight="1">
      <c r="BE116" s="103">
        <f t="shared" si="27"/>
        <v>0</v>
      </c>
      <c r="BF116" s="104">
        <f t="shared" si="28"/>
        <v>0</v>
      </c>
      <c r="BG116" s="104">
        <f t="shared" si="29"/>
        <v>0</v>
      </c>
    </row>
    <row r="117" spans="57:59" ht="70.5" customHeight="1">
      <c r="BE117" s="103">
        <f t="shared" si="27"/>
        <v>0</v>
      </c>
      <c r="BF117" s="104">
        <f t="shared" si="28"/>
        <v>0</v>
      </c>
      <c r="BG117" s="104">
        <f t="shared" si="29"/>
        <v>0</v>
      </c>
    </row>
    <row r="118" spans="57:59" ht="70.5" customHeight="1">
      <c r="BE118" s="103">
        <f t="shared" si="27"/>
        <v>0</v>
      </c>
      <c r="BF118" s="104">
        <f t="shared" si="28"/>
        <v>0</v>
      </c>
      <c r="BG118" s="104">
        <f t="shared" si="29"/>
        <v>0</v>
      </c>
    </row>
    <row r="119" spans="57:59" ht="70.5" customHeight="1">
      <c r="BE119" s="103">
        <f t="shared" si="27"/>
        <v>0</v>
      </c>
      <c r="BF119" s="104">
        <f t="shared" si="28"/>
        <v>0</v>
      </c>
      <c r="BG119" s="104">
        <f t="shared" si="29"/>
        <v>0</v>
      </c>
    </row>
    <row r="120" spans="57:59" ht="70.5" customHeight="1">
      <c r="BE120" s="103">
        <f t="shared" si="27"/>
        <v>0</v>
      </c>
      <c r="BF120" s="104">
        <f t="shared" si="28"/>
        <v>0</v>
      </c>
      <c r="BG120" s="104">
        <f t="shared" si="29"/>
        <v>0</v>
      </c>
    </row>
    <row r="121" spans="57:59" ht="70.5" customHeight="1">
      <c r="BE121" s="103">
        <f t="shared" si="27"/>
        <v>0</v>
      </c>
      <c r="BF121" s="104">
        <f t="shared" si="28"/>
        <v>0</v>
      </c>
      <c r="BG121" s="104">
        <f t="shared" si="29"/>
        <v>0</v>
      </c>
    </row>
    <row r="122" spans="57:59" ht="70.5" customHeight="1">
      <c r="BE122" s="103">
        <f t="shared" si="27"/>
        <v>0</v>
      </c>
      <c r="BF122" s="104">
        <f t="shared" si="28"/>
        <v>0</v>
      </c>
      <c r="BG122" s="104">
        <f t="shared" si="29"/>
        <v>0</v>
      </c>
    </row>
    <row r="123" spans="57:59" ht="70.5" customHeight="1">
      <c r="BE123" s="103">
        <f t="shared" si="27"/>
        <v>0</v>
      </c>
      <c r="BF123" s="104">
        <f t="shared" si="28"/>
        <v>0</v>
      </c>
      <c r="BG123" s="104">
        <f t="shared" si="29"/>
        <v>0</v>
      </c>
    </row>
    <row r="124" spans="57:59" ht="70.5" customHeight="1">
      <c r="BE124" s="103">
        <f>X4</f>
        <v>0</v>
      </c>
      <c r="BF124" s="104">
        <f>V4</f>
        <v>0</v>
      </c>
      <c r="BG124" s="104">
        <f>W4</f>
        <v>0</v>
      </c>
    </row>
    <row r="125" spans="57:59" ht="70.5" customHeight="1">
      <c r="BE125" s="103">
        <f aca="true" t="shared" si="30" ref="BE125:BE153">X5</f>
        <v>0</v>
      </c>
      <c r="BF125" s="104">
        <f aca="true" t="shared" si="31" ref="BF125:BF153">V5</f>
        <v>0</v>
      </c>
      <c r="BG125" s="104">
        <f aca="true" t="shared" si="32" ref="BG125:BG153">W5</f>
        <v>0</v>
      </c>
    </row>
    <row r="126" spans="57:59" ht="70.5" customHeight="1">
      <c r="BE126" s="103">
        <f t="shared" si="30"/>
        <v>0</v>
      </c>
      <c r="BF126" s="104">
        <f t="shared" si="31"/>
        <v>0</v>
      </c>
      <c r="BG126" s="104">
        <f t="shared" si="32"/>
        <v>0</v>
      </c>
    </row>
    <row r="127" spans="57:59" ht="70.5" customHeight="1">
      <c r="BE127" s="103">
        <f t="shared" si="30"/>
        <v>0</v>
      </c>
      <c r="BF127" s="104">
        <f t="shared" si="31"/>
        <v>0</v>
      </c>
      <c r="BG127" s="104">
        <f t="shared" si="32"/>
        <v>0</v>
      </c>
    </row>
    <row r="128" spans="57:59" ht="70.5" customHeight="1">
      <c r="BE128" s="103">
        <f t="shared" si="30"/>
        <v>0</v>
      </c>
      <c r="BF128" s="104">
        <f t="shared" si="31"/>
        <v>0</v>
      </c>
      <c r="BG128" s="104">
        <f t="shared" si="32"/>
        <v>0</v>
      </c>
    </row>
    <row r="129" spans="57:59" ht="70.5" customHeight="1">
      <c r="BE129" s="103">
        <f t="shared" si="30"/>
        <v>0</v>
      </c>
      <c r="BF129" s="104">
        <f t="shared" si="31"/>
        <v>0</v>
      </c>
      <c r="BG129" s="104">
        <f t="shared" si="32"/>
        <v>0</v>
      </c>
    </row>
    <row r="130" spans="57:59" ht="70.5" customHeight="1">
      <c r="BE130" s="103">
        <f t="shared" si="30"/>
        <v>0</v>
      </c>
      <c r="BF130" s="104">
        <f t="shared" si="31"/>
        <v>0</v>
      </c>
      <c r="BG130" s="104">
        <f t="shared" si="32"/>
        <v>0</v>
      </c>
    </row>
    <row r="131" spans="57:59" ht="70.5" customHeight="1">
      <c r="BE131" s="103">
        <f t="shared" si="30"/>
        <v>0</v>
      </c>
      <c r="BF131" s="104">
        <f t="shared" si="31"/>
        <v>0</v>
      </c>
      <c r="BG131" s="104">
        <f t="shared" si="32"/>
        <v>0</v>
      </c>
    </row>
    <row r="132" spans="57:59" ht="70.5" customHeight="1">
      <c r="BE132" s="103">
        <f t="shared" si="30"/>
        <v>0</v>
      </c>
      <c r="BF132" s="104">
        <f t="shared" si="31"/>
        <v>0</v>
      </c>
      <c r="BG132" s="104">
        <f t="shared" si="32"/>
        <v>0</v>
      </c>
    </row>
    <row r="133" spans="57:59" ht="70.5" customHeight="1">
      <c r="BE133" s="103">
        <f t="shared" si="30"/>
        <v>0</v>
      </c>
      <c r="BF133" s="104">
        <f t="shared" si="31"/>
        <v>0</v>
      </c>
      <c r="BG133" s="104">
        <f t="shared" si="32"/>
        <v>0</v>
      </c>
    </row>
    <row r="134" spans="57:59" ht="70.5" customHeight="1">
      <c r="BE134" s="103">
        <f t="shared" si="30"/>
        <v>0</v>
      </c>
      <c r="BF134" s="104">
        <f t="shared" si="31"/>
        <v>0</v>
      </c>
      <c r="BG134" s="104">
        <f t="shared" si="32"/>
        <v>0</v>
      </c>
    </row>
    <row r="135" spans="57:59" ht="70.5" customHeight="1">
      <c r="BE135" s="103">
        <f t="shared" si="30"/>
        <v>0</v>
      </c>
      <c r="BF135" s="104">
        <f t="shared" si="31"/>
        <v>0</v>
      </c>
      <c r="BG135" s="104">
        <f t="shared" si="32"/>
        <v>0</v>
      </c>
    </row>
    <row r="136" spans="57:59" ht="70.5" customHeight="1">
      <c r="BE136" s="103">
        <f t="shared" si="30"/>
        <v>0</v>
      </c>
      <c r="BF136" s="104">
        <f t="shared" si="31"/>
        <v>0</v>
      </c>
      <c r="BG136" s="104">
        <f t="shared" si="32"/>
        <v>0</v>
      </c>
    </row>
    <row r="137" spans="57:59" ht="70.5" customHeight="1">
      <c r="BE137" s="103">
        <f t="shared" si="30"/>
        <v>0</v>
      </c>
      <c r="BF137" s="104">
        <f t="shared" si="31"/>
        <v>0</v>
      </c>
      <c r="BG137" s="104">
        <f t="shared" si="32"/>
        <v>0</v>
      </c>
    </row>
    <row r="138" spans="57:59" ht="70.5" customHeight="1">
      <c r="BE138" s="103">
        <f t="shared" si="30"/>
        <v>0</v>
      </c>
      <c r="BF138" s="104">
        <f t="shared" si="31"/>
        <v>0</v>
      </c>
      <c r="BG138" s="104">
        <f t="shared" si="32"/>
        <v>0</v>
      </c>
    </row>
    <row r="139" spans="57:59" ht="70.5" customHeight="1">
      <c r="BE139" s="103">
        <f t="shared" si="30"/>
        <v>0</v>
      </c>
      <c r="BF139" s="104">
        <f t="shared" si="31"/>
        <v>0</v>
      </c>
      <c r="BG139" s="104">
        <f t="shared" si="32"/>
        <v>0</v>
      </c>
    </row>
    <row r="140" spans="57:59" ht="70.5" customHeight="1">
      <c r="BE140" s="103">
        <f t="shared" si="30"/>
        <v>0</v>
      </c>
      <c r="BF140" s="104">
        <f t="shared" si="31"/>
        <v>0</v>
      </c>
      <c r="BG140" s="104">
        <f t="shared" si="32"/>
        <v>0</v>
      </c>
    </row>
    <row r="141" spans="57:59" ht="70.5" customHeight="1">
      <c r="BE141" s="103">
        <f t="shared" si="30"/>
        <v>0</v>
      </c>
      <c r="BF141" s="104">
        <f t="shared" si="31"/>
        <v>0</v>
      </c>
      <c r="BG141" s="104">
        <f t="shared" si="32"/>
        <v>0</v>
      </c>
    </row>
    <row r="142" spans="57:59" ht="70.5" customHeight="1">
      <c r="BE142" s="103">
        <f t="shared" si="30"/>
        <v>0</v>
      </c>
      <c r="BF142" s="104">
        <f t="shared" si="31"/>
        <v>0</v>
      </c>
      <c r="BG142" s="104">
        <f t="shared" si="32"/>
        <v>0</v>
      </c>
    </row>
    <row r="143" spans="57:59" ht="70.5" customHeight="1">
      <c r="BE143" s="103">
        <f t="shared" si="30"/>
        <v>0</v>
      </c>
      <c r="BF143" s="104">
        <f t="shared" si="31"/>
        <v>0</v>
      </c>
      <c r="BG143" s="104">
        <f t="shared" si="32"/>
        <v>0</v>
      </c>
    </row>
    <row r="144" spans="57:59" ht="70.5" customHeight="1">
      <c r="BE144" s="103">
        <f t="shared" si="30"/>
        <v>0</v>
      </c>
      <c r="BF144" s="104">
        <f t="shared" si="31"/>
        <v>0</v>
      </c>
      <c r="BG144" s="104">
        <f t="shared" si="32"/>
        <v>0</v>
      </c>
    </row>
    <row r="145" spans="35:59" ht="70.5" customHeight="1">
      <c r="AI145" s="181"/>
      <c r="AJ145" s="181"/>
      <c r="AK145" s="181"/>
      <c r="AL145" s="181"/>
      <c r="AM145" s="181"/>
      <c r="AN145" s="181"/>
      <c r="AO145" s="181"/>
      <c r="AP145" s="181"/>
      <c r="BE145" s="103">
        <f t="shared" si="30"/>
        <v>0</v>
      </c>
      <c r="BF145" s="104">
        <f t="shared" si="31"/>
        <v>0</v>
      </c>
      <c r="BG145" s="104">
        <f t="shared" si="32"/>
        <v>0</v>
      </c>
    </row>
    <row r="146" spans="57:59" ht="70.5" customHeight="1">
      <c r="BE146" s="103">
        <f t="shared" si="30"/>
        <v>0</v>
      </c>
      <c r="BF146" s="104">
        <f t="shared" si="31"/>
        <v>0</v>
      </c>
      <c r="BG146" s="104">
        <f t="shared" si="32"/>
        <v>0</v>
      </c>
    </row>
    <row r="147" spans="57:59" ht="70.5" customHeight="1">
      <c r="BE147" s="103">
        <f t="shared" si="30"/>
        <v>0</v>
      </c>
      <c r="BF147" s="104">
        <f t="shared" si="31"/>
        <v>0</v>
      </c>
      <c r="BG147" s="104">
        <f t="shared" si="32"/>
        <v>0</v>
      </c>
    </row>
    <row r="148" spans="57:59" ht="70.5" customHeight="1">
      <c r="BE148" s="103">
        <f t="shared" si="30"/>
        <v>0</v>
      </c>
      <c r="BF148" s="104">
        <f t="shared" si="31"/>
        <v>0</v>
      </c>
      <c r="BG148" s="104">
        <f t="shared" si="32"/>
        <v>0</v>
      </c>
    </row>
    <row r="149" spans="57:59" ht="70.5" customHeight="1">
      <c r="BE149" s="103">
        <f t="shared" si="30"/>
        <v>0</v>
      </c>
      <c r="BF149" s="104">
        <f t="shared" si="31"/>
        <v>0</v>
      </c>
      <c r="BG149" s="104">
        <f t="shared" si="32"/>
        <v>0</v>
      </c>
    </row>
    <row r="150" spans="57:59" ht="70.5" customHeight="1">
      <c r="BE150" s="103">
        <f t="shared" si="30"/>
        <v>0</v>
      </c>
      <c r="BF150" s="104">
        <f t="shared" si="31"/>
        <v>0</v>
      </c>
      <c r="BG150" s="104">
        <f t="shared" si="32"/>
        <v>0</v>
      </c>
    </row>
    <row r="151" spans="57:59" ht="70.5" customHeight="1">
      <c r="BE151" s="103">
        <f t="shared" si="30"/>
        <v>0</v>
      </c>
      <c r="BF151" s="104">
        <f t="shared" si="31"/>
        <v>0</v>
      </c>
      <c r="BG151" s="104">
        <f t="shared" si="32"/>
        <v>0</v>
      </c>
    </row>
    <row r="152" spans="57:59" ht="70.5" customHeight="1">
      <c r="BE152" s="103">
        <f t="shared" si="30"/>
        <v>0</v>
      </c>
      <c r="BF152" s="104">
        <f t="shared" si="31"/>
        <v>0</v>
      </c>
      <c r="BG152" s="104">
        <f t="shared" si="32"/>
        <v>0</v>
      </c>
    </row>
    <row r="153" spans="57:59" ht="70.5" customHeight="1">
      <c r="BE153" s="103">
        <f t="shared" si="30"/>
        <v>0</v>
      </c>
      <c r="BF153" s="104">
        <f t="shared" si="31"/>
        <v>0</v>
      </c>
      <c r="BG153" s="104">
        <f t="shared" si="32"/>
        <v>0</v>
      </c>
    </row>
    <row r="154" spans="57:59" ht="70.5" customHeight="1">
      <c r="BE154" s="103">
        <f>AC4</f>
        <v>0</v>
      </c>
      <c r="BF154" s="104">
        <f>AA4</f>
        <v>0</v>
      </c>
      <c r="BG154" s="104">
        <f>AB4</f>
        <v>0</v>
      </c>
    </row>
    <row r="155" spans="57:59" ht="70.5" customHeight="1">
      <c r="BE155" s="103">
        <f aca="true" t="shared" si="33" ref="BE155:BE183">AC5</f>
        <v>0</v>
      </c>
      <c r="BF155" s="104">
        <f aca="true" t="shared" si="34" ref="BF155:BF183">AA5</f>
        <v>0</v>
      </c>
      <c r="BG155" s="104">
        <f aca="true" t="shared" si="35" ref="BG155:BG183">AB5</f>
        <v>0</v>
      </c>
    </row>
    <row r="156" spans="57:59" ht="70.5" customHeight="1">
      <c r="BE156" s="103">
        <f t="shared" si="33"/>
        <v>0</v>
      </c>
      <c r="BF156" s="104">
        <f t="shared" si="34"/>
        <v>0</v>
      </c>
      <c r="BG156" s="104">
        <f t="shared" si="35"/>
        <v>0</v>
      </c>
    </row>
    <row r="157" spans="57:59" ht="70.5" customHeight="1">
      <c r="BE157" s="103">
        <f t="shared" si="33"/>
        <v>0</v>
      </c>
      <c r="BF157" s="104">
        <f t="shared" si="34"/>
        <v>0</v>
      </c>
      <c r="BG157" s="104">
        <f t="shared" si="35"/>
        <v>0</v>
      </c>
    </row>
    <row r="158" spans="57:59" ht="70.5" customHeight="1">
      <c r="BE158" s="103">
        <f t="shared" si="33"/>
        <v>0</v>
      </c>
      <c r="BF158" s="104">
        <f t="shared" si="34"/>
        <v>0</v>
      </c>
      <c r="BG158" s="104">
        <f t="shared" si="35"/>
        <v>0</v>
      </c>
    </row>
    <row r="159" spans="57:59" ht="70.5" customHeight="1">
      <c r="BE159" s="103">
        <f t="shared" si="33"/>
        <v>0</v>
      </c>
      <c r="BF159" s="104">
        <f t="shared" si="34"/>
        <v>0</v>
      </c>
      <c r="BG159" s="104">
        <f t="shared" si="35"/>
        <v>0</v>
      </c>
    </row>
    <row r="160" spans="57:59" ht="70.5" customHeight="1">
      <c r="BE160" s="103">
        <f t="shared" si="33"/>
        <v>0</v>
      </c>
      <c r="BF160" s="104">
        <f t="shared" si="34"/>
        <v>0</v>
      </c>
      <c r="BG160" s="104">
        <f t="shared" si="35"/>
        <v>0</v>
      </c>
    </row>
    <row r="161" spans="57:59" ht="70.5" customHeight="1">
      <c r="BE161" s="103">
        <f t="shared" si="33"/>
        <v>0</v>
      </c>
      <c r="BF161" s="104">
        <f t="shared" si="34"/>
        <v>0</v>
      </c>
      <c r="BG161" s="104">
        <f t="shared" si="35"/>
        <v>0</v>
      </c>
    </row>
    <row r="162" spans="57:59" ht="70.5" customHeight="1">
      <c r="BE162" s="103">
        <f t="shared" si="33"/>
        <v>0</v>
      </c>
      <c r="BF162" s="104">
        <f t="shared" si="34"/>
        <v>0</v>
      </c>
      <c r="BG162" s="104">
        <f t="shared" si="35"/>
        <v>0</v>
      </c>
    </row>
    <row r="163" spans="57:59" ht="70.5" customHeight="1">
      <c r="BE163" s="103">
        <f t="shared" si="33"/>
        <v>0</v>
      </c>
      <c r="BF163" s="104">
        <f t="shared" si="34"/>
        <v>0</v>
      </c>
      <c r="BG163" s="104">
        <f t="shared" si="35"/>
        <v>0</v>
      </c>
    </row>
    <row r="164" spans="57:59" ht="70.5" customHeight="1">
      <c r="BE164" s="103">
        <f t="shared" si="33"/>
        <v>0</v>
      </c>
      <c r="BF164" s="104">
        <f t="shared" si="34"/>
        <v>0</v>
      </c>
      <c r="BG164" s="104">
        <f t="shared" si="35"/>
        <v>0</v>
      </c>
    </row>
    <row r="165" spans="57:59" ht="70.5" customHeight="1">
      <c r="BE165" s="103">
        <f t="shared" si="33"/>
        <v>0</v>
      </c>
      <c r="BF165" s="104">
        <f t="shared" si="34"/>
        <v>0</v>
      </c>
      <c r="BG165" s="104">
        <f t="shared" si="35"/>
        <v>0</v>
      </c>
    </row>
    <row r="166" spans="57:59" ht="70.5" customHeight="1">
      <c r="BE166" s="103">
        <f t="shared" si="33"/>
        <v>0</v>
      </c>
      <c r="BF166" s="104">
        <f t="shared" si="34"/>
        <v>0</v>
      </c>
      <c r="BG166" s="104">
        <f t="shared" si="35"/>
        <v>0</v>
      </c>
    </row>
    <row r="167" spans="57:59" ht="70.5" customHeight="1">
      <c r="BE167" s="103">
        <f t="shared" si="33"/>
        <v>0</v>
      </c>
      <c r="BF167" s="104">
        <f t="shared" si="34"/>
        <v>0</v>
      </c>
      <c r="BG167" s="104">
        <f t="shared" si="35"/>
        <v>0</v>
      </c>
    </row>
    <row r="168" spans="57:59" ht="70.5" customHeight="1">
      <c r="BE168" s="103">
        <f t="shared" si="33"/>
        <v>0</v>
      </c>
      <c r="BF168" s="104">
        <f t="shared" si="34"/>
        <v>0</v>
      </c>
      <c r="BG168" s="104">
        <f t="shared" si="35"/>
        <v>0</v>
      </c>
    </row>
    <row r="169" spans="57:59" ht="70.5" customHeight="1">
      <c r="BE169" s="103">
        <f t="shared" si="33"/>
        <v>0</v>
      </c>
      <c r="BF169" s="104">
        <f t="shared" si="34"/>
        <v>0</v>
      </c>
      <c r="BG169" s="104">
        <f t="shared" si="35"/>
        <v>0</v>
      </c>
    </row>
    <row r="170" spans="57:59" ht="70.5" customHeight="1">
      <c r="BE170" s="103">
        <f t="shared" si="33"/>
        <v>0</v>
      </c>
      <c r="BF170" s="104">
        <f t="shared" si="34"/>
        <v>0</v>
      </c>
      <c r="BG170" s="104">
        <f t="shared" si="35"/>
        <v>0</v>
      </c>
    </row>
    <row r="171" spans="57:59" ht="70.5" customHeight="1">
      <c r="BE171" s="103">
        <f t="shared" si="33"/>
        <v>0</v>
      </c>
      <c r="BF171" s="104">
        <f t="shared" si="34"/>
        <v>0</v>
      </c>
      <c r="BG171" s="104">
        <f t="shared" si="35"/>
        <v>0</v>
      </c>
    </row>
    <row r="172" spans="57:59" ht="70.5" customHeight="1">
      <c r="BE172" s="103">
        <f t="shared" si="33"/>
        <v>0</v>
      </c>
      <c r="BF172" s="104">
        <f t="shared" si="34"/>
        <v>0</v>
      </c>
      <c r="BG172" s="104">
        <f t="shared" si="35"/>
        <v>0</v>
      </c>
    </row>
    <row r="173" spans="57:59" ht="70.5" customHeight="1">
      <c r="BE173" s="103">
        <f t="shared" si="33"/>
        <v>0</v>
      </c>
      <c r="BF173" s="104">
        <f t="shared" si="34"/>
        <v>0</v>
      </c>
      <c r="BG173" s="104">
        <f t="shared" si="35"/>
        <v>0</v>
      </c>
    </row>
    <row r="174" spans="57:59" ht="70.5" customHeight="1">
      <c r="BE174" s="103">
        <f t="shared" si="33"/>
        <v>0</v>
      </c>
      <c r="BF174" s="104">
        <f t="shared" si="34"/>
        <v>0</v>
      </c>
      <c r="BG174" s="104">
        <f t="shared" si="35"/>
        <v>0</v>
      </c>
    </row>
    <row r="175" spans="57:59" ht="70.5" customHeight="1">
      <c r="BE175" s="103">
        <f t="shared" si="33"/>
        <v>0</v>
      </c>
      <c r="BF175" s="104">
        <f t="shared" si="34"/>
        <v>0</v>
      </c>
      <c r="BG175" s="104">
        <f t="shared" si="35"/>
        <v>0</v>
      </c>
    </row>
    <row r="176" spans="57:59" ht="70.5" customHeight="1">
      <c r="BE176" s="103">
        <f t="shared" si="33"/>
        <v>0</v>
      </c>
      <c r="BF176" s="104">
        <f t="shared" si="34"/>
        <v>0</v>
      </c>
      <c r="BG176" s="104">
        <f t="shared" si="35"/>
        <v>0</v>
      </c>
    </row>
    <row r="177" spans="57:59" ht="70.5" customHeight="1">
      <c r="BE177" s="103">
        <f t="shared" si="33"/>
        <v>0</v>
      </c>
      <c r="BF177" s="104">
        <f t="shared" si="34"/>
        <v>0</v>
      </c>
      <c r="BG177" s="104">
        <f t="shared" si="35"/>
        <v>0</v>
      </c>
    </row>
    <row r="178" spans="57:59" ht="70.5" customHeight="1">
      <c r="BE178" s="103">
        <f t="shared" si="33"/>
        <v>0</v>
      </c>
      <c r="BF178" s="104">
        <f t="shared" si="34"/>
        <v>0</v>
      </c>
      <c r="BG178" s="104">
        <f t="shared" si="35"/>
        <v>0</v>
      </c>
    </row>
    <row r="179" spans="57:59" ht="70.5" customHeight="1">
      <c r="BE179" s="103">
        <f t="shared" si="33"/>
        <v>0</v>
      </c>
      <c r="BF179" s="104">
        <f t="shared" si="34"/>
        <v>0</v>
      </c>
      <c r="BG179" s="104">
        <f t="shared" si="35"/>
        <v>0</v>
      </c>
    </row>
    <row r="180" spans="57:59" ht="70.5" customHeight="1">
      <c r="BE180" s="103">
        <f t="shared" si="33"/>
        <v>0</v>
      </c>
      <c r="BF180" s="104">
        <f t="shared" si="34"/>
        <v>0</v>
      </c>
      <c r="BG180" s="104">
        <f t="shared" si="35"/>
        <v>0</v>
      </c>
    </row>
    <row r="181" spans="57:59" ht="70.5" customHeight="1">
      <c r="BE181" s="103">
        <f t="shared" si="33"/>
        <v>0</v>
      </c>
      <c r="BF181" s="104">
        <f t="shared" si="34"/>
        <v>0</v>
      </c>
      <c r="BG181" s="104">
        <f t="shared" si="35"/>
        <v>0</v>
      </c>
    </row>
    <row r="182" spans="57:59" ht="70.5" customHeight="1">
      <c r="BE182" s="103">
        <f t="shared" si="33"/>
        <v>0</v>
      </c>
      <c r="BF182" s="104">
        <f t="shared" si="34"/>
        <v>0</v>
      </c>
      <c r="BG182" s="104">
        <f t="shared" si="35"/>
        <v>0</v>
      </c>
    </row>
    <row r="183" spans="57:59" ht="70.5" customHeight="1">
      <c r="BE183" s="103">
        <f t="shared" si="33"/>
        <v>0</v>
      </c>
      <c r="BF183" s="106">
        <f t="shared" si="34"/>
        <v>0</v>
      </c>
      <c r="BG183" s="106">
        <f t="shared" si="35"/>
        <v>0</v>
      </c>
    </row>
    <row r="184" spans="57:59" ht="70.5" customHeight="1">
      <c r="BE184" s="101"/>
      <c r="BF184" s="101"/>
      <c r="BG184" s="46"/>
    </row>
    <row r="185" spans="57:59" ht="70.5" customHeight="1">
      <c r="BE185" s="101"/>
      <c r="BF185" s="101"/>
      <c r="BG185" s="46"/>
    </row>
    <row r="186" spans="57:59" ht="70.5" customHeight="1">
      <c r="BE186" s="101"/>
      <c r="BF186" s="101"/>
      <c r="BG186" s="46"/>
    </row>
    <row r="187" spans="57:59" ht="70.5" customHeight="1">
      <c r="BE187" s="101"/>
      <c r="BF187" s="101"/>
      <c r="BG187" s="46"/>
    </row>
    <row r="188" spans="57:59" ht="70.5" customHeight="1">
      <c r="BE188" s="101"/>
      <c r="BF188" s="101"/>
      <c r="BG188" s="46"/>
    </row>
    <row r="189" spans="57:59" ht="70.5" customHeight="1">
      <c r="BE189" s="101"/>
      <c r="BF189" s="101"/>
      <c r="BG189" s="46"/>
    </row>
    <row r="190" spans="57:59" ht="70.5" customHeight="1">
      <c r="BE190" s="101"/>
      <c r="BF190" s="101"/>
      <c r="BG190" s="46"/>
    </row>
    <row r="191" spans="57:59" ht="70.5" customHeight="1">
      <c r="BE191" s="101"/>
      <c r="BF191" s="101"/>
      <c r="BG191" s="46"/>
    </row>
    <row r="192" spans="57:59" ht="70.5" customHeight="1">
      <c r="BE192" s="101"/>
      <c r="BF192" s="101"/>
      <c r="BG192" s="46"/>
    </row>
    <row r="193" spans="57:59" ht="70.5" customHeight="1">
      <c r="BE193" s="101"/>
      <c r="BF193" s="101"/>
      <c r="BG193" s="46"/>
    </row>
    <row r="194" spans="57:59" ht="70.5" customHeight="1">
      <c r="BE194" s="101"/>
      <c r="BF194" s="101"/>
      <c r="BG194" s="46"/>
    </row>
    <row r="195" spans="57:59" ht="70.5" customHeight="1">
      <c r="BE195" s="101"/>
      <c r="BF195" s="101"/>
      <c r="BG195" s="46"/>
    </row>
    <row r="196" spans="57:59" ht="70.5" customHeight="1">
      <c r="BE196" s="101"/>
      <c r="BF196" s="101"/>
      <c r="BG196" s="46"/>
    </row>
    <row r="197" spans="57:59" ht="70.5" customHeight="1">
      <c r="BE197" s="101"/>
      <c r="BF197" s="101"/>
      <c r="BG197" s="46"/>
    </row>
    <row r="198" spans="57:59" ht="70.5" customHeight="1">
      <c r="BE198" s="101"/>
      <c r="BF198" s="101"/>
      <c r="BG198" s="46"/>
    </row>
    <row r="199" spans="57:59" ht="70.5" customHeight="1">
      <c r="BE199" s="101"/>
      <c r="BF199" s="101"/>
      <c r="BG199" s="46"/>
    </row>
    <row r="200" spans="57:59" ht="70.5" customHeight="1">
      <c r="BE200" s="101"/>
      <c r="BF200" s="101"/>
      <c r="BG200" s="46"/>
    </row>
    <row r="201" spans="57:59" ht="70.5" customHeight="1">
      <c r="BE201" s="101"/>
      <c r="BF201" s="101"/>
      <c r="BG201" s="46"/>
    </row>
    <row r="202" spans="57:59" ht="70.5" customHeight="1">
      <c r="BE202" s="101"/>
      <c r="BF202" s="101"/>
      <c r="BG202" s="46"/>
    </row>
    <row r="203" spans="57:59" ht="70.5" customHeight="1">
      <c r="BE203" s="101"/>
      <c r="BF203" s="101"/>
      <c r="BG203" s="46"/>
    </row>
    <row r="204" spans="57:59" ht="70.5" customHeight="1">
      <c r="BE204" s="101"/>
      <c r="BF204" s="101"/>
      <c r="BG204" s="46"/>
    </row>
    <row r="205" spans="57:59" ht="70.5" customHeight="1">
      <c r="BE205" s="101"/>
      <c r="BF205" s="101"/>
      <c r="BG205" s="46"/>
    </row>
    <row r="206" spans="57:59" ht="70.5" customHeight="1">
      <c r="BE206" s="101"/>
      <c r="BF206" s="101"/>
      <c r="BG206" s="46"/>
    </row>
    <row r="207" spans="57:59" ht="70.5" customHeight="1">
      <c r="BE207" s="101"/>
      <c r="BF207" s="101"/>
      <c r="BG207" s="46"/>
    </row>
    <row r="208" spans="57:59" ht="70.5" customHeight="1">
      <c r="BE208" s="101"/>
      <c r="BF208" s="101"/>
      <c r="BG208" s="46"/>
    </row>
    <row r="209" spans="57:59" ht="70.5" customHeight="1">
      <c r="BE209" s="101"/>
      <c r="BF209" s="101"/>
      <c r="BG209" s="46"/>
    </row>
    <row r="210" spans="57:59" ht="70.5" customHeight="1">
      <c r="BE210" s="101"/>
      <c r="BF210" s="101"/>
      <c r="BG210" s="46"/>
    </row>
    <row r="211" spans="57:59" ht="70.5" customHeight="1">
      <c r="BE211" s="101"/>
      <c r="BF211" s="101"/>
      <c r="BG211" s="46"/>
    </row>
    <row r="212" spans="57:59" ht="70.5" customHeight="1">
      <c r="BE212" s="101"/>
      <c r="BF212" s="101"/>
      <c r="BG212" s="46"/>
    </row>
    <row r="213" spans="57:59" ht="70.5" customHeight="1">
      <c r="BE213" s="101"/>
      <c r="BF213" s="101"/>
      <c r="BG213" s="46"/>
    </row>
    <row r="214" spans="57:59" ht="70.5" customHeight="1">
      <c r="BE214" s="101"/>
      <c r="BF214" s="101"/>
      <c r="BG214" s="46"/>
    </row>
    <row r="215" spans="57:59" ht="70.5" customHeight="1">
      <c r="BE215" s="101"/>
      <c r="BF215" s="101"/>
      <c r="BG215" s="46"/>
    </row>
    <row r="216" spans="57:59" ht="70.5" customHeight="1">
      <c r="BE216" s="101"/>
      <c r="BF216" s="101"/>
      <c r="BG216" s="46"/>
    </row>
    <row r="217" spans="57:59" ht="70.5" customHeight="1">
      <c r="BE217" s="101"/>
      <c r="BF217" s="101"/>
      <c r="BG217" s="46"/>
    </row>
    <row r="218" spans="57:59" ht="70.5" customHeight="1">
      <c r="BE218" s="101"/>
      <c r="BF218" s="101"/>
      <c r="BG218" s="46"/>
    </row>
    <row r="219" spans="57:59" ht="70.5" customHeight="1">
      <c r="BE219" s="101"/>
      <c r="BF219" s="101"/>
      <c r="BG219" s="46"/>
    </row>
    <row r="220" spans="57:59" ht="70.5" customHeight="1">
      <c r="BE220" s="101"/>
      <c r="BF220" s="101"/>
      <c r="BG220" s="46"/>
    </row>
    <row r="221" spans="57:59" ht="70.5" customHeight="1">
      <c r="BE221" s="101"/>
      <c r="BF221" s="101"/>
      <c r="BG221" s="46"/>
    </row>
    <row r="222" spans="57:59" ht="70.5" customHeight="1">
      <c r="BE222" s="101"/>
      <c r="BF222" s="101"/>
      <c r="BG222" s="46"/>
    </row>
    <row r="223" spans="57:59" ht="70.5" customHeight="1">
      <c r="BE223" s="101"/>
      <c r="BF223" s="101"/>
      <c r="BG223" s="46"/>
    </row>
    <row r="224" spans="57:59" ht="70.5" customHeight="1">
      <c r="BE224" s="101"/>
      <c r="BF224" s="101"/>
      <c r="BG224" s="46"/>
    </row>
    <row r="225" spans="57:59" ht="70.5" customHeight="1">
      <c r="BE225" s="101"/>
      <c r="BF225" s="101"/>
      <c r="BG225" s="46"/>
    </row>
    <row r="226" spans="57:59" ht="70.5" customHeight="1">
      <c r="BE226" s="101"/>
      <c r="BF226" s="101"/>
      <c r="BG226" s="46"/>
    </row>
    <row r="227" spans="57:59" ht="70.5" customHeight="1">
      <c r="BE227" s="101"/>
      <c r="BF227" s="101"/>
      <c r="BG227" s="46"/>
    </row>
    <row r="228" spans="57:59" ht="70.5" customHeight="1">
      <c r="BE228" s="101"/>
      <c r="BF228" s="101"/>
      <c r="BG228" s="46"/>
    </row>
    <row r="229" spans="57:59" ht="70.5" customHeight="1">
      <c r="BE229" s="101"/>
      <c r="BF229" s="101"/>
      <c r="BG229" s="46"/>
    </row>
    <row r="230" spans="57:59" ht="70.5" customHeight="1">
      <c r="BE230" s="101"/>
      <c r="BF230" s="101"/>
      <c r="BG230" s="46"/>
    </row>
    <row r="231" spans="57:59" ht="70.5" customHeight="1">
      <c r="BE231" s="101"/>
      <c r="BF231" s="101"/>
      <c r="BG231" s="46"/>
    </row>
    <row r="232" spans="57:59" ht="70.5" customHeight="1">
      <c r="BE232" s="101"/>
      <c r="BF232" s="101"/>
      <c r="BG232" s="46"/>
    </row>
    <row r="233" spans="57:59" ht="70.5" customHeight="1">
      <c r="BE233" s="101"/>
      <c r="BF233" s="101"/>
      <c r="BG233" s="46"/>
    </row>
    <row r="234" spans="57:59" ht="70.5" customHeight="1">
      <c r="BE234" s="101"/>
      <c r="BF234" s="101"/>
      <c r="BG234" s="46"/>
    </row>
    <row r="235" spans="57:59" ht="70.5" customHeight="1">
      <c r="BE235" s="101"/>
      <c r="BF235" s="101"/>
      <c r="BG235" s="46"/>
    </row>
    <row r="236" spans="57:59" ht="70.5" customHeight="1">
      <c r="BE236" s="101"/>
      <c r="BF236" s="101"/>
      <c r="BG236" s="46"/>
    </row>
    <row r="237" spans="57:59" ht="70.5" customHeight="1">
      <c r="BE237" s="101"/>
      <c r="BF237" s="101"/>
      <c r="BG237" s="46"/>
    </row>
    <row r="238" spans="57:59" ht="70.5" customHeight="1">
      <c r="BE238" s="101"/>
      <c r="BF238" s="101"/>
      <c r="BG238" s="46"/>
    </row>
    <row r="239" spans="57:59" ht="70.5" customHeight="1">
      <c r="BE239" s="101"/>
      <c r="BF239" s="101"/>
      <c r="BG239" s="46"/>
    </row>
    <row r="240" spans="57:59" ht="70.5" customHeight="1">
      <c r="BE240" s="101"/>
      <c r="BF240" s="101"/>
      <c r="BG240" s="46"/>
    </row>
    <row r="241" spans="57:59" ht="70.5" customHeight="1">
      <c r="BE241" s="101"/>
      <c r="BF241" s="101"/>
      <c r="BG241" s="46"/>
    </row>
    <row r="242" spans="57:59" ht="70.5" customHeight="1">
      <c r="BE242" s="101"/>
      <c r="BF242" s="101"/>
      <c r="BG242" s="46"/>
    </row>
    <row r="243" spans="57:59" ht="70.5" customHeight="1">
      <c r="BE243" s="101"/>
      <c r="BF243" s="101"/>
      <c r="BG243" s="46"/>
    </row>
    <row r="244" spans="57:59" ht="70.5" customHeight="1">
      <c r="BE244" s="101"/>
      <c r="BF244" s="101"/>
      <c r="BG244" s="46"/>
    </row>
    <row r="245" spans="57:59" ht="70.5" customHeight="1">
      <c r="BE245" s="101"/>
      <c r="BF245" s="101"/>
      <c r="BG245" s="46"/>
    </row>
    <row r="246" spans="57:59" ht="70.5" customHeight="1">
      <c r="BE246" s="101"/>
      <c r="BF246" s="101"/>
      <c r="BG246" s="46"/>
    </row>
    <row r="247" spans="57:59" ht="70.5" customHeight="1">
      <c r="BE247" s="101"/>
      <c r="BF247" s="101"/>
      <c r="BG247" s="46"/>
    </row>
    <row r="248" spans="57:59" ht="70.5" customHeight="1">
      <c r="BE248" s="101"/>
      <c r="BF248" s="101"/>
      <c r="BG248" s="46"/>
    </row>
    <row r="249" spans="57:59" ht="70.5" customHeight="1">
      <c r="BE249" s="101"/>
      <c r="BF249" s="101"/>
      <c r="BG249" s="46"/>
    </row>
    <row r="250" spans="57:59" ht="70.5" customHeight="1">
      <c r="BE250" s="101"/>
      <c r="BF250" s="101"/>
      <c r="BG250" s="46"/>
    </row>
    <row r="251" spans="57:59" ht="70.5" customHeight="1">
      <c r="BE251" s="101"/>
      <c r="BF251" s="101"/>
      <c r="BG251" s="46"/>
    </row>
    <row r="252" spans="57:59" ht="70.5" customHeight="1">
      <c r="BE252" s="101"/>
      <c r="BF252" s="101"/>
      <c r="BG252" s="46"/>
    </row>
    <row r="253" spans="57:59" ht="70.5" customHeight="1">
      <c r="BE253" s="101"/>
      <c r="BF253" s="101"/>
      <c r="BG253" s="46"/>
    </row>
    <row r="254" spans="57:59" ht="70.5" customHeight="1">
      <c r="BE254" s="101"/>
      <c r="BF254" s="101"/>
      <c r="BG254" s="46"/>
    </row>
    <row r="255" spans="57:59" ht="70.5" customHeight="1">
      <c r="BE255" s="101"/>
      <c r="BF255" s="101"/>
      <c r="BG255" s="46"/>
    </row>
    <row r="256" spans="57:59" ht="70.5" customHeight="1">
      <c r="BE256" s="101"/>
      <c r="BF256" s="101"/>
      <c r="BG256" s="46"/>
    </row>
    <row r="257" spans="57:59" ht="70.5" customHeight="1">
      <c r="BE257" s="101"/>
      <c r="BF257" s="101"/>
      <c r="BG257" s="46"/>
    </row>
    <row r="258" spans="57:59" ht="70.5" customHeight="1">
      <c r="BE258" s="101"/>
      <c r="BF258" s="101"/>
      <c r="BG258" s="46"/>
    </row>
    <row r="259" spans="57:59" ht="70.5" customHeight="1">
      <c r="BE259" s="101"/>
      <c r="BF259" s="101"/>
      <c r="BG259" s="46"/>
    </row>
    <row r="260" spans="57:59" ht="70.5" customHeight="1">
      <c r="BE260" s="101"/>
      <c r="BF260" s="101"/>
      <c r="BG260" s="46"/>
    </row>
    <row r="261" spans="57:59" ht="70.5" customHeight="1">
      <c r="BE261" s="101"/>
      <c r="BF261" s="101"/>
      <c r="BG261" s="46"/>
    </row>
    <row r="262" spans="57:59" ht="70.5" customHeight="1">
      <c r="BE262" s="101"/>
      <c r="BF262" s="101"/>
      <c r="BG262" s="46"/>
    </row>
    <row r="263" spans="57:59" ht="70.5" customHeight="1">
      <c r="BE263" s="101"/>
      <c r="BF263" s="101"/>
      <c r="BG263" s="46"/>
    </row>
    <row r="264" spans="57:59" ht="70.5" customHeight="1">
      <c r="BE264" s="101"/>
      <c r="BF264" s="101"/>
      <c r="BG264" s="46"/>
    </row>
    <row r="265" spans="57:59" ht="70.5" customHeight="1">
      <c r="BE265" s="101"/>
      <c r="BF265" s="101"/>
      <c r="BG265" s="46"/>
    </row>
    <row r="266" spans="57:59" ht="70.5" customHeight="1">
      <c r="BE266" s="101"/>
      <c r="BF266" s="101"/>
      <c r="BG266" s="46"/>
    </row>
    <row r="267" spans="57:59" ht="70.5" customHeight="1">
      <c r="BE267" s="101"/>
      <c r="BF267" s="101"/>
      <c r="BG267" s="46"/>
    </row>
    <row r="268" spans="57:59" ht="70.5" customHeight="1">
      <c r="BE268" s="101"/>
      <c r="BF268" s="101"/>
      <c r="BG268" s="46"/>
    </row>
    <row r="269" spans="57:59" ht="70.5" customHeight="1">
      <c r="BE269" s="101"/>
      <c r="BF269" s="101"/>
      <c r="BG269" s="46"/>
    </row>
    <row r="270" spans="57:59" ht="70.5" customHeight="1">
      <c r="BE270" s="101"/>
      <c r="BF270" s="101"/>
      <c r="BG270" s="46"/>
    </row>
    <row r="271" spans="57:59" ht="70.5" customHeight="1">
      <c r="BE271" s="101"/>
      <c r="BF271" s="101"/>
      <c r="BG271" s="46"/>
    </row>
    <row r="272" spans="57:59" ht="70.5" customHeight="1">
      <c r="BE272" s="101"/>
      <c r="BF272" s="101"/>
      <c r="BG272" s="46"/>
    </row>
    <row r="273" spans="57:59" ht="70.5" customHeight="1">
      <c r="BE273" s="101"/>
      <c r="BF273" s="101"/>
      <c r="BG273" s="46"/>
    </row>
    <row r="274" spans="57:59" ht="70.5" customHeight="1">
      <c r="BE274" s="101"/>
      <c r="BF274" s="101"/>
      <c r="BG274" s="46"/>
    </row>
    <row r="275" spans="57:59" ht="70.5" customHeight="1">
      <c r="BE275" s="101"/>
      <c r="BF275" s="101"/>
      <c r="BG275" s="46"/>
    </row>
    <row r="276" spans="57:59" ht="70.5" customHeight="1">
      <c r="BE276" s="101"/>
      <c r="BF276" s="101"/>
      <c r="BG276" s="46"/>
    </row>
    <row r="277" spans="57:59" ht="70.5" customHeight="1">
      <c r="BE277" s="101"/>
      <c r="BF277" s="101"/>
      <c r="BG277" s="46"/>
    </row>
    <row r="278" spans="57:59" ht="70.5" customHeight="1">
      <c r="BE278" s="101"/>
      <c r="BF278" s="101"/>
      <c r="BG278" s="46"/>
    </row>
    <row r="279" spans="57:59" ht="70.5" customHeight="1">
      <c r="BE279" s="101"/>
      <c r="BF279" s="101"/>
      <c r="BG279" s="46"/>
    </row>
    <row r="280" spans="57:59" ht="70.5" customHeight="1">
      <c r="BE280" s="101"/>
      <c r="BF280" s="101"/>
      <c r="BG280" s="46"/>
    </row>
    <row r="281" spans="57:59" ht="70.5" customHeight="1">
      <c r="BE281" s="101"/>
      <c r="BF281" s="101"/>
      <c r="BG281" s="46"/>
    </row>
    <row r="282" spans="57:59" ht="70.5" customHeight="1">
      <c r="BE282" s="101"/>
      <c r="BF282" s="101"/>
      <c r="BG282" s="46"/>
    </row>
    <row r="283" spans="57:59" ht="70.5" customHeight="1">
      <c r="BE283" s="101"/>
      <c r="BF283" s="101"/>
      <c r="BG283" s="46"/>
    </row>
    <row r="284" spans="57:59" ht="70.5" customHeight="1">
      <c r="BE284" s="101"/>
      <c r="BF284" s="101"/>
      <c r="BG284" s="46"/>
    </row>
    <row r="285" spans="57:59" ht="70.5" customHeight="1">
      <c r="BE285" s="101"/>
      <c r="BF285" s="101"/>
      <c r="BG285" s="46"/>
    </row>
    <row r="286" spans="57:59" ht="70.5" customHeight="1">
      <c r="BE286" s="101"/>
      <c r="BF286" s="101"/>
      <c r="BG286" s="46"/>
    </row>
    <row r="287" spans="57:59" ht="70.5" customHeight="1">
      <c r="BE287" s="101"/>
      <c r="BF287" s="101"/>
      <c r="BG287" s="46"/>
    </row>
    <row r="288" spans="57:59" ht="70.5" customHeight="1">
      <c r="BE288" s="101"/>
      <c r="BF288" s="101"/>
      <c r="BG288" s="46"/>
    </row>
    <row r="289" spans="57:59" ht="70.5" customHeight="1">
      <c r="BE289" s="101"/>
      <c r="BF289" s="101"/>
      <c r="BG289" s="46"/>
    </row>
    <row r="290" spans="57:59" ht="70.5" customHeight="1">
      <c r="BE290" s="101"/>
      <c r="BF290" s="101"/>
      <c r="BG290" s="46"/>
    </row>
    <row r="291" spans="57:59" ht="70.5" customHeight="1">
      <c r="BE291" s="101"/>
      <c r="BF291" s="101"/>
      <c r="BG291" s="46"/>
    </row>
    <row r="292" spans="57:59" ht="70.5" customHeight="1">
      <c r="BE292" s="101"/>
      <c r="BF292" s="101"/>
      <c r="BG292" s="46"/>
    </row>
    <row r="293" spans="57:59" ht="70.5" customHeight="1">
      <c r="BE293" s="101"/>
      <c r="BF293" s="101"/>
      <c r="BG293" s="46"/>
    </row>
    <row r="294" spans="57:59" ht="70.5" customHeight="1">
      <c r="BE294" s="101"/>
      <c r="BF294" s="101"/>
      <c r="BG294" s="46"/>
    </row>
    <row r="295" spans="57:59" ht="70.5" customHeight="1">
      <c r="BE295" s="101"/>
      <c r="BF295" s="101"/>
      <c r="BG295" s="46"/>
    </row>
    <row r="296" spans="57:59" ht="70.5" customHeight="1">
      <c r="BE296" s="101"/>
      <c r="BF296" s="101"/>
      <c r="BG296" s="46"/>
    </row>
    <row r="297" spans="57:59" ht="70.5" customHeight="1">
      <c r="BE297" s="101"/>
      <c r="BF297" s="101"/>
      <c r="BG297" s="46"/>
    </row>
    <row r="298" spans="57:59" ht="70.5" customHeight="1">
      <c r="BE298" s="101"/>
      <c r="BF298" s="101"/>
      <c r="BG298" s="46"/>
    </row>
    <row r="299" spans="57:59" ht="70.5" customHeight="1">
      <c r="BE299" s="101"/>
      <c r="BF299" s="101"/>
      <c r="BG299" s="46"/>
    </row>
    <row r="300" spans="57:59" ht="70.5" customHeight="1">
      <c r="BE300" s="101"/>
      <c r="BF300" s="101"/>
      <c r="BG300" s="46"/>
    </row>
    <row r="301" spans="57:59" ht="70.5" customHeight="1">
      <c r="BE301" s="101"/>
      <c r="BF301" s="101"/>
      <c r="BG301" s="46"/>
    </row>
    <row r="302" spans="57:59" ht="70.5" customHeight="1">
      <c r="BE302" s="101"/>
      <c r="BF302" s="101"/>
      <c r="BG302" s="46"/>
    </row>
    <row r="303" spans="57:59" ht="70.5" customHeight="1">
      <c r="BE303" s="101"/>
      <c r="BF303" s="101"/>
      <c r="BG303" s="46"/>
    </row>
    <row r="304" spans="57:59" ht="70.5" customHeight="1">
      <c r="BE304" s="101"/>
      <c r="BF304" s="101"/>
      <c r="BG304" s="46"/>
    </row>
    <row r="305" spans="57:59" ht="70.5" customHeight="1">
      <c r="BE305" s="101"/>
      <c r="BF305" s="101"/>
      <c r="BG305" s="46"/>
    </row>
    <row r="306" spans="57:59" ht="70.5" customHeight="1">
      <c r="BE306" s="101"/>
      <c r="BF306" s="101"/>
      <c r="BG306" s="46"/>
    </row>
    <row r="307" spans="57:59" ht="70.5" customHeight="1">
      <c r="BE307" s="101"/>
      <c r="BF307" s="101"/>
      <c r="BG307" s="46"/>
    </row>
    <row r="308" spans="57:59" ht="70.5" customHeight="1">
      <c r="BE308" s="101"/>
      <c r="BF308" s="101"/>
      <c r="BG308" s="46"/>
    </row>
    <row r="309" spans="57:59" ht="70.5" customHeight="1">
      <c r="BE309" s="101"/>
      <c r="BF309" s="101"/>
      <c r="BG309" s="46"/>
    </row>
    <row r="310" spans="57:59" ht="70.5" customHeight="1">
      <c r="BE310" s="101"/>
      <c r="BF310" s="101"/>
      <c r="BG310" s="46"/>
    </row>
    <row r="311" spans="57:59" ht="70.5" customHeight="1">
      <c r="BE311" s="101"/>
      <c r="BF311" s="101"/>
      <c r="BG311" s="46"/>
    </row>
    <row r="312" spans="57:59" ht="70.5" customHeight="1">
      <c r="BE312" s="101"/>
      <c r="BF312" s="101"/>
      <c r="BG312" s="46"/>
    </row>
    <row r="313" spans="57:59" ht="70.5" customHeight="1">
      <c r="BE313" s="101"/>
      <c r="BF313" s="101"/>
      <c r="BG313" s="46"/>
    </row>
    <row r="314" spans="57:59" ht="70.5" customHeight="1">
      <c r="BE314" s="101"/>
      <c r="BF314" s="101"/>
      <c r="BG314" s="46"/>
    </row>
    <row r="315" spans="57:59" ht="70.5" customHeight="1">
      <c r="BE315" s="101"/>
      <c r="BF315" s="101"/>
      <c r="BG315" s="46"/>
    </row>
    <row r="316" spans="57:59" ht="70.5" customHeight="1">
      <c r="BE316" s="101"/>
      <c r="BF316" s="101"/>
      <c r="BG316" s="46"/>
    </row>
    <row r="317" spans="57:59" ht="70.5" customHeight="1">
      <c r="BE317" s="101"/>
      <c r="BF317" s="101"/>
      <c r="BG317" s="46"/>
    </row>
    <row r="318" spans="57:59" ht="70.5" customHeight="1">
      <c r="BE318" s="101"/>
      <c r="BF318" s="101"/>
      <c r="BG318" s="46"/>
    </row>
    <row r="319" spans="57:59" ht="70.5" customHeight="1">
      <c r="BE319" s="101"/>
      <c r="BF319" s="101"/>
      <c r="BG319" s="46"/>
    </row>
    <row r="320" spans="57:59" ht="70.5" customHeight="1">
      <c r="BE320" s="101"/>
      <c r="BF320" s="101"/>
      <c r="BG320" s="46"/>
    </row>
    <row r="321" spans="57:59" ht="70.5" customHeight="1">
      <c r="BE321" s="101"/>
      <c r="BF321" s="101"/>
      <c r="BG321" s="46"/>
    </row>
    <row r="322" spans="57:59" ht="70.5" customHeight="1">
      <c r="BE322" s="101"/>
      <c r="BF322" s="101"/>
      <c r="BG322" s="46"/>
    </row>
    <row r="323" spans="57:59" ht="70.5" customHeight="1">
      <c r="BE323" s="101"/>
      <c r="BF323" s="101"/>
      <c r="BG323" s="46"/>
    </row>
    <row r="324" spans="57:59" ht="70.5" customHeight="1">
      <c r="BE324" s="101"/>
      <c r="BF324" s="101"/>
      <c r="BG324" s="46"/>
    </row>
    <row r="325" spans="57:59" ht="70.5" customHeight="1">
      <c r="BE325" s="101"/>
      <c r="BF325" s="101"/>
      <c r="BG325" s="46"/>
    </row>
    <row r="326" spans="57:59" ht="70.5" customHeight="1">
      <c r="BE326" s="101"/>
      <c r="BF326" s="101"/>
      <c r="BG326" s="46"/>
    </row>
    <row r="327" spans="57:59" ht="70.5" customHeight="1">
      <c r="BE327" s="101"/>
      <c r="BF327" s="101"/>
      <c r="BG327" s="46"/>
    </row>
    <row r="328" spans="57:59" ht="70.5" customHeight="1">
      <c r="BE328" s="101"/>
      <c r="BF328" s="101"/>
      <c r="BG328" s="46"/>
    </row>
    <row r="329" spans="57:59" ht="70.5" customHeight="1">
      <c r="BE329" s="101"/>
      <c r="BF329" s="101"/>
      <c r="BG329" s="46"/>
    </row>
    <row r="330" spans="57:59" ht="70.5" customHeight="1">
      <c r="BE330" s="101"/>
      <c r="BF330" s="101"/>
      <c r="BG330" s="46"/>
    </row>
    <row r="331" spans="57:59" ht="70.5" customHeight="1">
      <c r="BE331" s="101"/>
      <c r="BF331" s="101"/>
      <c r="BG331" s="46"/>
    </row>
    <row r="332" spans="57:59" ht="70.5" customHeight="1">
      <c r="BE332" s="101"/>
      <c r="BF332" s="101"/>
      <c r="BG332" s="46"/>
    </row>
    <row r="333" spans="57:59" ht="70.5" customHeight="1">
      <c r="BE333" s="101"/>
      <c r="BF333" s="101"/>
      <c r="BG333" s="46"/>
    </row>
    <row r="334" spans="57:59" ht="70.5" customHeight="1">
      <c r="BE334" s="101"/>
      <c r="BF334" s="101"/>
      <c r="BG334" s="46"/>
    </row>
    <row r="335" spans="57:59" ht="70.5" customHeight="1">
      <c r="BE335" s="101"/>
      <c r="BF335" s="101"/>
      <c r="BG335" s="46"/>
    </row>
    <row r="336" spans="57:59" ht="70.5" customHeight="1">
      <c r="BE336" s="101"/>
      <c r="BF336" s="101"/>
      <c r="BG336" s="46"/>
    </row>
    <row r="337" spans="57:59" ht="70.5" customHeight="1">
      <c r="BE337" s="101"/>
      <c r="BF337" s="101"/>
      <c r="BG337" s="46"/>
    </row>
    <row r="338" spans="57:59" ht="70.5" customHeight="1">
      <c r="BE338" s="101"/>
      <c r="BF338" s="101"/>
      <c r="BG338" s="46"/>
    </row>
    <row r="339" spans="57:59" ht="70.5" customHeight="1">
      <c r="BE339" s="101"/>
      <c r="BF339" s="101"/>
      <c r="BG339" s="46"/>
    </row>
    <row r="340" spans="57:59" ht="70.5" customHeight="1">
      <c r="BE340" s="101"/>
      <c r="BF340" s="101"/>
      <c r="BG340" s="46"/>
    </row>
    <row r="341" spans="57:59" ht="70.5" customHeight="1">
      <c r="BE341" s="101"/>
      <c r="BF341" s="101"/>
      <c r="BG341" s="46"/>
    </row>
    <row r="342" spans="57:59" ht="70.5" customHeight="1">
      <c r="BE342" s="101"/>
      <c r="BF342" s="101"/>
      <c r="BG342" s="46"/>
    </row>
    <row r="343" spans="57:59" ht="70.5" customHeight="1">
      <c r="BE343" s="101"/>
      <c r="BF343" s="101"/>
      <c r="BG343" s="46"/>
    </row>
    <row r="344" spans="57:59" ht="70.5" customHeight="1">
      <c r="BE344" s="101"/>
      <c r="BF344" s="101"/>
      <c r="BG344" s="46"/>
    </row>
    <row r="345" spans="57:59" ht="70.5" customHeight="1">
      <c r="BE345" s="101"/>
      <c r="BF345" s="101"/>
      <c r="BG345" s="46"/>
    </row>
    <row r="346" spans="57:59" ht="70.5" customHeight="1">
      <c r="BE346" s="101"/>
      <c r="BF346" s="101"/>
      <c r="BG346" s="46"/>
    </row>
    <row r="347" spans="57:59" ht="70.5" customHeight="1">
      <c r="BE347" s="101"/>
      <c r="BF347" s="101"/>
      <c r="BG347" s="46"/>
    </row>
    <row r="348" spans="57:59" ht="70.5" customHeight="1">
      <c r="BE348" s="101"/>
      <c r="BF348" s="101"/>
      <c r="BG348" s="46"/>
    </row>
    <row r="349" spans="57:59" ht="70.5" customHeight="1">
      <c r="BE349" s="101"/>
      <c r="BF349" s="101"/>
      <c r="BG349" s="46"/>
    </row>
    <row r="350" spans="57:59" ht="70.5" customHeight="1">
      <c r="BE350" s="101"/>
      <c r="BF350" s="101"/>
      <c r="BG350" s="46"/>
    </row>
    <row r="351" spans="57:59" ht="70.5" customHeight="1">
      <c r="BE351" s="101"/>
      <c r="BF351" s="101"/>
      <c r="BG351" s="46"/>
    </row>
    <row r="352" spans="57:59" ht="70.5" customHeight="1">
      <c r="BE352" s="101"/>
      <c r="BF352" s="101"/>
      <c r="BG352" s="46"/>
    </row>
    <row r="353" spans="57:59" ht="70.5" customHeight="1">
      <c r="BE353" s="101"/>
      <c r="BF353" s="101"/>
      <c r="BG353" s="46"/>
    </row>
    <row r="354" spans="57:59" ht="70.5" customHeight="1">
      <c r="BE354" s="101"/>
      <c r="BF354" s="101"/>
      <c r="BG354" s="46"/>
    </row>
    <row r="355" spans="57:59" ht="70.5" customHeight="1">
      <c r="BE355" s="101"/>
      <c r="BF355" s="101"/>
      <c r="BG355" s="46"/>
    </row>
    <row r="356" spans="57:59" ht="70.5" customHeight="1">
      <c r="BE356" s="101"/>
      <c r="BF356" s="101"/>
      <c r="BG356" s="46"/>
    </row>
    <row r="357" spans="57:59" ht="70.5" customHeight="1">
      <c r="BE357" s="101"/>
      <c r="BF357" s="101"/>
      <c r="BG357" s="46"/>
    </row>
    <row r="358" spans="57:59" ht="70.5" customHeight="1">
      <c r="BE358" s="101"/>
      <c r="BF358" s="101"/>
      <c r="BG358" s="46"/>
    </row>
    <row r="359" spans="57:59" ht="70.5" customHeight="1">
      <c r="BE359" s="101"/>
      <c r="BF359" s="101"/>
      <c r="BG359" s="46"/>
    </row>
    <row r="360" spans="57:59" ht="70.5" customHeight="1">
      <c r="BE360" s="101"/>
      <c r="BF360" s="101"/>
      <c r="BG360" s="46"/>
    </row>
    <row r="361" spans="57:59" ht="70.5" customHeight="1">
      <c r="BE361" s="101"/>
      <c r="BF361" s="101"/>
      <c r="BG361" s="46"/>
    </row>
    <row r="362" spans="57:59" ht="70.5" customHeight="1">
      <c r="BE362" s="101"/>
      <c r="BF362" s="101"/>
      <c r="BG362" s="46"/>
    </row>
    <row r="363" spans="57:59" ht="70.5" customHeight="1">
      <c r="BE363" s="101"/>
      <c r="BF363" s="101"/>
      <c r="BG363" s="46"/>
    </row>
    <row r="364" spans="57:59" ht="70.5" customHeight="1">
      <c r="BE364" s="101"/>
      <c r="BF364" s="101"/>
      <c r="BG364" s="46"/>
    </row>
    <row r="365" spans="57:59" ht="70.5" customHeight="1">
      <c r="BE365" s="101"/>
      <c r="BF365" s="101"/>
      <c r="BG365" s="46"/>
    </row>
    <row r="366" spans="57:59" ht="70.5" customHeight="1">
      <c r="BE366" s="101"/>
      <c r="BF366" s="101"/>
      <c r="BG366" s="46"/>
    </row>
    <row r="367" spans="57:59" ht="70.5" customHeight="1">
      <c r="BE367" s="101"/>
      <c r="BF367" s="101"/>
      <c r="BG367" s="46"/>
    </row>
    <row r="368" spans="57:59" ht="70.5" customHeight="1">
      <c r="BE368" s="101"/>
      <c r="BF368" s="101"/>
      <c r="BG368" s="46"/>
    </row>
    <row r="369" spans="57:59" ht="70.5" customHeight="1">
      <c r="BE369" s="101"/>
      <c r="BF369" s="101"/>
      <c r="BG369" s="46"/>
    </row>
    <row r="370" spans="57:59" ht="70.5" customHeight="1">
      <c r="BE370" s="101"/>
      <c r="BF370" s="101"/>
      <c r="BG370" s="46"/>
    </row>
    <row r="371" spans="57:59" ht="70.5" customHeight="1">
      <c r="BE371" s="101"/>
      <c r="BF371" s="101"/>
      <c r="BG371" s="46"/>
    </row>
    <row r="372" spans="57:59" ht="70.5" customHeight="1">
      <c r="BE372" s="101"/>
      <c r="BF372" s="101"/>
      <c r="BG372" s="46"/>
    </row>
    <row r="373" spans="57:59" ht="70.5" customHeight="1">
      <c r="BE373" s="101"/>
      <c r="BF373" s="101"/>
      <c r="BG373" s="46"/>
    </row>
    <row r="374" spans="57:59" ht="70.5" customHeight="1">
      <c r="BE374" s="101"/>
      <c r="BF374" s="101"/>
      <c r="BG374" s="46"/>
    </row>
    <row r="375" spans="57:59" ht="70.5" customHeight="1">
      <c r="BE375" s="101"/>
      <c r="BF375" s="101"/>
      <c r="BG375" s="46"/>
    </row>
    <row r="376" spans="57:59" ht="70.5" customHeight="1">
      <c r="BE376" s="101"/>
      <c r="BF376" s="101"/>
      <c r="BG376" s="46"/>
    </row>
    <row r="377" spans="57:59" ht="70.5" customHeight="1">
      <c r="BE377" s="101"/>
      <c r="BF377" s="101"/>
      <c r="BG377" s="46"/>
    </row>
    <row r="378" spans="57:59" ht="70.5" customHeight="1">
      <c r="BE378" s="101"/>
      <c r="BF378" s="101"/>
      <c r="BG378" s="46"/>
    </row>
    <row r="379" spans="57:59" ht="70.5" customHeight="1">
      <c r="BE379" s="101"/>
      <c r="BF379" s="101"/>
      <c r="BG379" s="46"/>
    </row>
    <row r="380" spans="57:59" ht="70.5" customHeight="1">
      <c r="BE380" s="101"/>
      <c r="BF380" s="101"/>
      <c r="BG380" s="46"/>
    </row>
    <row r="381" spans="57:59" ht="70.5" customHeight="1">
      <c r="BE381" s="101"/>
      <c r="BF381" s="101"/>
      <c r="BG381" s="46"/>
    </row>
    <row r="382" spans="57:59" ht="70.5" customHeight="1">
      <c r="BE382" s="101"/>
      <c r="BF382" s="101"/>
      <c r="BG382" s="46"/>
    </row>
    <row r="383" spans="57:59" ht="70.5" customHeight="1">
      <c r="BE383" s="101"/>
      <c r="BF383" s="101"/>
      <c r="BG383" s="46"/>
    </row>
    <row r="384" spans="57:59" ht="70.5" customHeight="1">
      <c r="BE384" s="101"/>
      <c r="BF384" s="101"/>
      <c r="BG384" s="46"/>
    </row>
    <row r="385" spans="57:59" ht="70.5" customHeight="1">
      <c r="BE385" s="101"/>
      <c r="BF385" s="101"/>
      <c r="BG385" s="46"/>
    </row>
    <row r="386" spans="57:59" ht="70.5" customHeight="1">
      <c r="BE386" s="101"/>
      <c r="BF386" s="101"/>
      <c r="BG386" s="46"/>
    </row>
    <row r="387" spans="57:59" ht="70.5" customHeight="1">
      <c r="BE387" s="101"/>
      <c r="BF387" s="101"/>
      <c r="BG387" s="46"/>
    </row>
    <row r="388" spans="57:59" ht="70.5" customHeight="1">
      <c r="BE388" s="101"/>
      <c r="BF388" s="101"/>
      <c r="BG388" s="46"/>
    </row>
    <row r="389" spans="57:59" ht="70.5" customHeight="1">
      <c r="BE389" s="101"/>
      <c r="BF389" s="101"/>
      <c r="BG389" s="46"/>
    </row>
    <row r="390" spans="57:59" ht="70.5" customHeight="1">
      <c r="BE390" s="101"/>
      <c r="BF390" s="101"/>
      <c r="BG390" s="46"/>
    </row>
    <row r="391" spans="57:59" ht="70.5" customHeight="1">
      <c r="BE391" s="101"/>
      <c r="BF391" s="101"/>
      <c r="BG391" s="46"/>
    </row>
    <row r="392" spans="57:59" ht="70.5" customHeight="1">
      <c r="BE392" s="101"/>
      <c r="BF392" s="101"/>
      <c r="BG392" s="46"/>
    </row>
    <row r="393" spans="57:59" ht="70.5" customHeight="1">
      <c r="BE393" s="101"/>
      <c r="BF393" s="101"/>
      <c r="BG393" s="46"/>
    </row>
    <row r="394" spans="57:59" ht="70.5" customHeight="1">
      <c r="BE394" s="101"/>
      <c r="BF394" s="101"/>
      <c r="BG394" s="46"/>
    </row>
    <row r="395" spans="57:59" ht="70.5" customHeight="1">
      <c r="BE395" s="101"/>
      <c r="BF395" s="101"/>
      <c r="BG395" s="46"/>
    </row>
    <row r="396" spans="57:59" ht="70.5" customHeight="1">
      <c r="BE396" s="101"/>
      <c r="BF396" s="101"/>
      <c r="BG396" s="46"/>
    </row>
    <row r="397" spans="57:59" ht="70.5" customHeight="1">
      <c r="BE397" s="101"/>
      <c r="BF397" s="101"/>
      <c r="BG397" s="46"/>
    </row>
    <row r="398" spans="57:59" ht="70.5" customHeight="1">
      <c r="BE398" s="101"/>
      <c r="BF398" s="101"/>
      <c r="BG398" s="46"/>
    </row>
    <row r="399" spans="57:59" ht="70.5" customHeight="1">
      <c r="BE399" s="101"/>
      <c r="BF399" s="101"/>
      <c r="BG399" s="46"/>
    </row>
    <row r="400" spans="57:59" ht="70.5" customHeight="1">
      <c r="BE400" s="101"/>
      <c r="BF400" s="101"/>
      <c r="BG400" s="46"/>
    </row>
    <row r="401" spans="57:59" ht="70.5" customHeight="1">
      <c r="BE401" s="101"/>
      <c r="BF401" s="101"/>
      <c r="BG401" s="46"/>
    </row>
    <row r="402" spans="57:59" ht="70.5" customHeight="1">
      <c r="BE402" s="101"/>
      <c r="BF402" s="101"/>
      <c r="BG402" s="46"/>
    </row>
    <row r="403" spans="57:59" ht="70.5" customHeight="1">
      <c r="BE403" s="101"/>
      <c r="BF403" s="101"/>
      <c r="BG403" s="46"/>
    </row>
    <row r="404" spans="57:59" ht="70.5" customHeight="1">
      <c r="BE404" s="101"/>
      <c r="BF404" s="101"/>
      <c r="BG404" s="46"/>
    </row>
    <row r="405" spans="57:59" ht="70.5" customHeight="1">
      <c r="BE405" s="101"/>
      <c r="BF405" s="101"/>
      <c r="BG405" s="46"/>
    </row>
    <row r="406" spans="57:59" ht="70.5" customHeight="1">
      <c r="BE406" s="101"/>
      <c r="BF406" s="101"/>
      <c r="BG406" s="46"/>
    </row>
    <row r="407" spans="57:59" ht="70.5" customHeight="1">
      <c r="BE407" s="101"/>
      <c r="BF407" s="101"/>
      <c r="BG407" s="46"/>
    </row>
    <row r="408" spans="57:59" ht="70.5" customHeight="1">
      <c r="BE408" s="101"/>
      <c r="BF408" s="101"/>
      <c r="BG408" s="46"/>
    </row>
    <row r="409" spans="57:59" ht="70.5" customHeight="1">
      <c r="BE409" s="101"/>
      <c r="BF409" s="101"/>
      <c r="BG409" s="46"/>
    </row>
    <row r="410" spans="57:59" ht="70.5" customHeight="1">
      <c r="BE410" s="101"/>
      <c r="BF410" s="101"/>
      <c r="BG410" s="46"/>
    </row>
    <row r="411" spans="57:59" ht="70.5" customHeight="1">
      <c r="BE411" s="101"/>
      <c r="BF411" s="101"/>
      <c r="BG411" s="46"/>
    </row>
    <row r="412" spans="57:59" ht="70.5" customHeight="1">
      <c r="BE412" s="101"/>
      <c r="BF412" s="101"/>
      <c r="BG412" s="46"/>
    </row>
    <row r="413" spans="57:59" ht="70.5" customHeight="1">
      <c r="BE413" s="101"/>
      <c r="BF413" s="101"/>
      <c r="BG413" s="46"/>
    </row>
    <row r="414" spans="57:59" ht="70.5" customHeight="1">
      <c r="BE414" s="101"/>
      <c r="BF414" s="101"/>
      <c r="BG414" s="46"/>
    </row>
    <row r="415" spans="57:59" ht="70.5" customHeight="1">
      <c r="BE415" s="101"/>
      <c r="BF415" s="101"/>
      <c r="BG415" s="46"/>
    </row>
    <row r="416" spans="57:59" ht="70.5" customHeight="1">
      <c r="BE416" s="101"/>
      <c r="BF416" s="101"/>
      <c r="BG416" s="46"/>
    </row>
    <row r="417" spans="57:59" ht="70.5" customHeight="1">
      <c r="BE417" s="101"/>
      <c r="BF417" s="101"/>
      <c r="BG417" s="46"/>
    </row>
    <row r="418" spans="57:59" ht="70.5" customHeight="1">
      <c r="BE418" s="101"/>
      <c r="BF418" s="101"/>
      <c r="BG418" s="46"/>
    </row>
    <row r="419" spans="57:59" ht="70.5" customHeight="1">
      <c r="BE419" s="101"/>
      <c r="BF419" s="101"/>
      <c r="BG419" s="46"/>
    </row>
    <row r="420" spans="57:59" ht="70.5" customHeight="1">
      <c r="BE420" s="101"/>
      <c r="BF420" s="101"/>
      <c r="BG420" s="46"/>
    </row>
    <row r="421" spans="57:59" ht="70.5" customHeight="1">
      <c r="BE421" s="101"/>
      <c r="BF421" s="101"/>
      <c r="BG421" s="46"/>
    </row>
    <row r="422" spans="57:59" ht="70.5" customHeight="1">
      <c r="BE422" s="101"/>
      <c r="BF422" s="101"/>
      <c r="BG422" s="46"/>
    </row>
    <row r="423" spans="57:59" ht="70.5" customHeight="1">
      <c r="BE423" s="101"/>
      <c r="BF423" s="101"/>
      <c r="BG423" s="46"/>
    </row>
    <row r="424" spans="57:59" ht="70.5" customHeight="1">
      <c r="BE424" s="101"/>
      <c r="BF424" s="101"/>
      <c r="BG424" s="46"/>
    </row>
    <row r="425" spans="57:59" ht="70.5" customHeight="1">
      <c r="BE425" s="101"/>
      <c r="BF425" s="101"/>
      <c r="BG425" s="46"/>
    </row>
    <row r="426" spans="57:59" ht="70.5" customHeight="1">
      <c r="BE426" s="101"/>
      <c r="BF426" s="101"/>
      <c r="BG426" s="46"/>
    </row>
    <row r="427" spans="57:59" ht="70.5" customHeight="1">
      <c r="BE427" s="101"/>
      <c r="BF427" s="101"/>
      <c r="BG427" s="46"/>
    </row>
    <row r="428" spans="57:59" ht="70.5" customHeight="1">
      <c r="BE428" s="101"/>
      <c r="BF428" s="101"/>
      <c r="BG428" s="46"/>
    </row>
    <row r="429" spans="57:59" ht="70.5" customHeight="1">
      <c r="BE429" s="101"/>
      <c r="BF429" s="101"/>
      <c r="BG429" s="46"/>
    </row>
    <row r="430" spans="57:59" ht="70.5" customHeight="1">
      <c r="BE430" s="101"/>
      <c r="BF430" s="101"/>
      <c r="BG430" s="46"/>
    </row>
    <row r="431" spans="57:59" ht="70.5" customHeight="1">
      <c r="BE431" s="101"/>
      <c r="BF431" s="101"/>
      <c r="BG431" s="46"/>
    </row>
    <row r="432" spans="57:59" ht="70.5" customHeight="1">
      <c r="BE432" s="101"/>
      <c r="BF432" s="101"/>
      <c r="BG432" s="46"/>
    </row>
    <row r="433" spans="57:59" ht="70.5" customHeight="1">
      <c r="BE433" s="101"/>
      <c r="BF433" s="101"/>
      <c r="BG433" s="46"/>
    </row>
    <row r="434" spans="57:59" ht="70.5" customHeight="1">
      <c r="BE434" s="101"/>
      <c r="BF434" s="101"/>
      <c r="BG434" s="46"/>
    </row>
    <row r="435" spans="57:59" ht="70.5" customHeight="1">
      <c r="BE435" s="101"/>
      <c r="BF435" s="101"/>
      <c r="BG435" s="46"/>
    </row>
    <row r="436" spans="57:59" ht="70.5" customHeight="1">
      <c r="BE436" s="101"/>
      <c r="BF436" s="101"/>
      <c r="BG436" s="46"/>
    </row>
    <row r="437" spans="57:59" ht="70.5" customHeight="1">
      <c r="BE437" s="101"/>
      <c r="BF437" s="101"/>
      <c r="BG437" s="46"/>
    </row>
    <row r="438" spans="57:59" ht="70.5" customHeight="1">
      <c r="BE438" s="101"/>
      <c r="BF438" s="101"/>
      <c r="BG438" s="46"/>
    </row>
    <row r="439" spans="57:59" ht="70.5" customHeight="1">
      <c r="BE439" s="101"/>
      <c r="BF439" s="101"/>
      <c r="BG439" s="46"/>
    </row>
    <row r="440" spans="57:59" ht="70.5" customHeight="1">
      <c r="BE440" s="101"/>
      <c r="BF440" s="101"/>
      <c r="BG440" s="46"/>
    </row>
    <row r="441" spans="57:59" ht="70.5" customHeight="1">
      <c r="BE441" s="101"/>
      <c r="BF441" s="101"/>
      <c r="BG441" s="46"/>
    </row>
    <row r="442" spans="57:59" ht="70.5" customHeight="1">
      <c r="BE442" s="101"/>
      <c r="BF442" s="101"/>
      <c r="BG442" s="46"/>
    </row>
    <row r="443" spans="57:59" ht="70.5" customHeight="1">
      <c r="BE443" s="101"/>
      <c r="BF443" s="101"/>
      <c r="BG443" s="46"/>
    </row>
    <row r="444" spans="57:59" ht="70.5" customHeight="1">
      <c r="BE444" s="101"/>
      <c r="BF444" s="101"/>
      <c r="BG444" s="46"/>
    </row>
    <row r="445" spans="57:59" ht="70.5" customHeight="1">
      <c r="BE445" s="101"/>
      <c r="BF445" s="101"/>
      <c r="BG445" s="46"/>
    </row>
    <row r="446" spans="57:59" ht="70.5" customHeight="1">
      <c r="BE446" s="101"/>
      <c r="BF446" s="101"/>
      <c r="BG446" s="46"/>
    </row>
    <row r="447" spans="57:59" ht="70.5" customHeight="1">
      <c r="BE447" s="101"/>
      <c r="BF447" s="101"/>
      <c r="BG447" s="46"/>
    </row>
    <row r="448" spans="57:59" ht="70.5" customHeight="1">
      <c r="BE448" s="101"/>
      <c r="BF448" s="101"/>
      <c r="BG448" s="46"/>
    </row>
    <row r="449" spans="57:59" ht="70.5" customHeight="1">
      <c r="BE449" s="101"/>
      <c r="BF449" s="101"/>
      <c r="BG449" s="46"/>
    </row>
    <row r="450" spans="57:59" ht="70.5" customHeight="1">
      <c r="BE450" s="101"/>
      <c r="BF450" s="101"/>
      <c r="BG450" s="46"/>
    </row>
    <row r="451" spans="57:59" ht="70.5" customHeight="1">
      <c r="BE451" s="101"/>
      <c r="BF451" s="101"/>
      <c r="BG451" s="46"/>
    </row>
    <row r="452" spans="57:59" ht="70.5" customHeight="1">
      <c r="BE452" s="101"/>
      <c r="BF452" s="101"/>
      <c r="BG452" s="46"/>
    </row>
    <row r="453" spans="57:59" ht="70.5" customHeight="1">
      <c r="BE453" s="101"/>
      <c r="BF453" s="101"/>
      <c r="BG453" s="46"/>
    </row>
    <row r="454" spans="57:59" ht="70.5" customHeight="1">
      <c r="BE454" s="101"/>
      <c r="BF454" s="101"/>
      <c r="BG454" s="46"/>
    </row>
    <row r="455" spans="57:59" ht="70.5" customHeight="1">
      <c r="BE455" s="101"/>
      <c r="BF455" s="101"/>
      <c r="BG455" s="46"/>
    </row>
    <row r="456" spans="57:59" ht="70.5" customHeight="1">
      <c r="BE456" s="101"/>
      <c r="BF456" s="101"/>
      <c r="BG456" s="46"/>
    </row>
    <row r="457" spans="57:59" ht="70.5" customHeight="1">
      <c r="BE457" s="101"/>
      <c r="BF457" s="101"/>
      <c r="BG457" s="46"/>
    </row>
    <row r="458" spans="57:59" ht="70.5" customHeight="1">
      <c r="BE458" s="101"/>
      <c r="BF458" s="101"/>
      <c r="BG458" s="46"/>
    </row>
    <row r="459" spans="57:59" ht="70.5" customHeight="1">
      <c r="BE459" s="101"/>
      <c r="BF459" s="101"/>
      <c r="BG459" s="46"/>
    </row>
    <row r="460" spans="57:59" ht="70.5" customHeight="1">
      <c r="BE460" s="101"/>
      <c r="BF460" s="101"/>
      <c r="BG460" s="46"/>
    </row>
    <row r="461" spans="57:59" ht="70.5" customHeight="1">
      <c r="BE461" s="101"/>
      <c r="BF461" s="101"/>
      <c r="BG461" s="46"/>
    </row>
    <row r="462" spans="57:59" ht="70.5" customHeight="1">
      <c r="BE462" s="101"/>
      <c r="BF462" s="101"/>
      <c r="BG462" s="46"/>
    </row>
    <row r="463" spans="57:59" ht="70.5" customHeight="1">
      <c r="BE463" s="101"/>
      <c r="BF463" s="101"/>
      <c r="BG463" s="46"/>
    </row>
    <row r="464" spans="57:59" ht="70.5" customHeight="1">
      <c r="BE464" s="101"/>
      <c r="BF464" s="101"/>
      <c r="BG464" s="46"/>
    </row>
    <row r="465" spans="57:59" ht="70.5" customHeight="1">
      <c r="BE465" s="101"/>
      <c r="BF465" s="101"/>
      <c r="BG465" s="46"/>
    </row>
    <row r="466" spans="57:59" ht="70.5" customHeight="1">
      <c r="BE466" s="101"/>
      <c r="BF466" s="101"/>
      <c r="BG466" s="46"/>
    </row>
    <row r="467" spans="57:59" ht="70.5" customHeight="1">
      <c r="BE467" s="101"/>
      <c r="BF467" s="101"/>
      <c r="BG467" s="46"/>
    </row>
    <row r="468" spans="57:59" ht="70.5" customHeight="1">
      <c r="BE468" s="101"/>
      <c r="BF468" s="101"/>
      <c r="BG468" s="46"/>
    </row>
    <row r="469" spans="57:59" ht="70.5" customHeight="1">
      <c r="BE469" s="101"/>
      <c r="BF469" s="101"/>
      <c r="BG469" s="46"/>
    </row>
    <row r="470" spans="57:59" ht="70.5" customHeight="1">
      <c r="BE470" s="101"/>
      <c r="BF470" s="101"/>
      <c r="BG470" s="46"/>
    </row>
    <row r="471" spans="57:59" ht="70.5" customHeight="1">
      <c r="BE471" s="101"/>
      <c r="BF471" s="101"/>
      <c r="BG471" s="46"/>
    </row>
    <row r="472" spans="57:59" ht="70.5" customHeight="1">
      <c r="BE472" s="101"/>
      <c r="BF472" s="101"/>
      <c r="BG472" s="46"/>
    </row>
    <row r="473" spans="57:59" ht="70.5" customHeight="1">
      <c r="BE473" s="101"/>
      <c r="BF473" s="101"/>
      <c r="BG473" s="46"/>
    </row>
    <row r="474" spans="57:59" ht="70.5" customHeight="1">
      <c r="BE474" s="101"/>
      <c r="BF474" s="101"/>
      <c r="BG474" s="46"/>
    </row>
    <row r="475" spans="57:59" ht="70.5" customHeight="1">
      <c r="BE475" s="101"/>
      <c r="BF475" s="101"/>
      <c r="BG475" s="46"/>
    </row>
    <row r="476" spans="57:59" ht="70.5" customHeight="1">
      <c r="BE476" s="101"/>
      <c r="BF476" s="101"/>
      <c r="BG476" s="46"/>
    </row>
    <row r="477" spans="57:59" ht="70.5" customHeight="1">
      <c r="BE477" s="101"/>
      <c r="BF477" s="101"/>
      <c r="BG477" s="46"/>
    </row>
    <row r="478" spans="57:59" ht="70.5" customHeight="1">
      <c r="BE478" s="101"/>
      <c r="BF478" s="101"/>
      <c r="BG478" s="46"/>
    </row>
    <row r="479" spans="57:59" ht="70.5" customHeight="1">
      <c r="BE479" s="101"/>
      <c r="BF479" s="101"/>
      <c r="BG479" s="46"/>
    </row>
    <row r="480" spans="57:59" ht="70.5" customHeight="1">
      <c r="BE480" s="101"/>
      <c r="BF480" s="101"/>
      <c r="BG480" s="46"/>
    </row>
    <row r="481" spans="57:59" ht="70.5" customHeight="1">
      <c r="BE481" s="101"/>
      <c r="BF481" s="101"/>
      <c r="BG481" s="46"/>
    </row>
    <row r="482" spans="57:59" ht="70.5" customHeight="1">
      <c r="BE482" s="101"/>
      <c r="BF482" s="101"/>
      <c r="BG482" s="46"/>
    </row>
    <row r="483" spans="57:59" ht="70.5" customHeight="1">
      <c r="BE483" s="101"/>
      <c r="BF483" s="101"/>
      <c r="BG483" s="46"/>
    </row>
    <row r="484" spans="57:59" ht="70.5" customHeight="1">
      <c r="BE484" s="101"/>
      <c r="BF484" s="101"/>
      <c r="BG484" s="46"/>
    </row>
    <row r="485" spans="57:59" ht="70.5" customHeight="1">
      <c r="BE485" s="101"/>
      <c r="BF485" s="101"/>
      <c r="BG485" s="46"/>
    </row>
    <row r="486" spans="57:59" ht="70.5" customHeight="1">
      <c r="BE486" s="101"/>
      <c r="BF486" s="101"/>
      <c r="BG486" s="46"/>
    </row>
    <row r="487" spans="57:59" ht="70.5" customHeight="1">
      <c r="BE487" s="101"/>
      <c r="BF487" s="101"/>
      <c r="BG487" s="46"/>
    </row>
    <row r="488" spans="57:59" ht="70.5" customHeight="1">
      <c r="BE488" s="101"/>
      <c r="BF488" s="101"/>
      <c r="BG488" s="46"/>
    </row>
    <row r="489" spans="57:59" ht="70.5" customHeight="1">
      <c r="BE489" s="101"/>
      <c r="BF489" s="101"/>
      <c r="BG489" s="46"/>
    </row>
    <row r="490" spans="57:59" ht="70.5" customHeight="1">
      <c r="BE490" s="101"/>
      <c r="BF490" s="101"/>
      <c r="BG490" s="46"/>
    </row>
    <row r="491" spans="57:59" ht="70.5" customHeight="1">
      <c r="BE491" s="101"/>
      <c r="BF491" s="101"/>
      <c r="BG491" s="46"/>
    </row>
    <row r="492" spans="57:59" ht="70.5" customHeight="1">
      <c r="BE492" s="101"/>
      <c r="BF492" s="101"/>
      <c r="BG492" s="46"/>
    </row>
    <row r="493" spans="57:59" ht="70.5" customHeight="1">
      <c r="BE493" s="101"/>
      <c r="BF493" s="101"/>
      <c r="BG493" s="46"/>
    </row>
    <row r="494" spans="57:59" ht="70.5" customHeight="1">
      <c r="BE494" s="101"/>
      <c r="BF494" s="101"/>
      <c r="BG494" s="46"/>
    </row>
    <row r="495" spans="57:59" ht="70.5" customHeight="1">
      <c r="BE495" s="101"/>
      <c r="BF495" s="101"/>
      <c r="BG495" s="46"/>
    </row>
    <row r="496" spans="57:59" ht="70.5" customHeight="1">
      <c r="BE496" s="101"/>
      <c r="BF496" s="101"/>
      <c r="BG496" s="46"/>
    </row>
    <row r="497" spans="57:59" ht="70.5" customHeight="1">
      <c r="BE497" s="101"/>
      <c r="BF497" s="101"/>
      <c r="BG497" s="46"/>
    </row>
    <row r="498" spans="57:59" ht="70.5" customHeight="1">
      <c r="BE498" s="101"/>
      <c r="BF498" s="101"/>
      <c r="BG498" s="46"/>
    </row>
    <row r="499" spans="57:59" ht="70.5" customHeight="1">
      <c r="BE499" s="101"/>
      <c r="BF499" s="101"/>
      <c r="BG499" s="46"/>
    </row>
    <row r="500" spans="57:59" ht="70.5" customHeight="1">
      <c r="BE500" s="101"/>
      <c r="BF500" s="101"/>
      <c r="BG500" s="46"/>
    </row>
    <row r="501" spans="57:59" ht="70.5" customHeight="1">
      <c r="BE501" s="101"/>
      <c r="BF501" s="101"/>
      <c r="BG501" s="46"/>
    </row>
    <row r="502" spans="57:59" ht="70.5" customHeight="1">
      <c r="BE502" s="101"/>
      <c r="BF502" s="101"/>
      <c r="BG502" s="46"/>
    </row>
    <row r="503" spans="57:59" ht="70.5" customHeight="1">
      <c r="BE503" s="101"/>
      <c r="BF503" s="101"/>
      <c r="BG503" s="46"/>
    </row>
    <row r="504" spans="57:59" ht="70.5" customHeight="1">
      <c r="BE504" s="101"/>
      <c r="BF504" s="101"/>
      <c r="BG504" s="46"/>
    </row>
    <row r="505" spans="57:59" ht="70.5" customHeight="1">
      <c r="BE505" s="101"/>
      <c r="BF505" s="101"/>
      <c r="BG505" s="46"/>
    </row>
    <row r="506" spans="57:59" ht="70.5" customHeight="1">
      <c r="BE506" s="101"/>
      <c r="BF506" s="101"/>
      <c r="BG506" s="46"/>
    </row>
    <row r="507" spans="57:59" ht="70.5" customHeight="1">
      <c r="BE507" s="101"/>
      <c r="BF507" s="101"/>
      <c r="BG507" s="46"/>
    </row>
    <row r="508" spans="57:59" ht="70.5" customHeight="1">
      <c r="BE508" s="101"/>
      <c r="BF508" s="101"/>
      <c r="BG508" s="46"/>
    </row>
    <row r="509" spans="57:59" ht="70.5" customHeight="1">
      <c r="BE509" s="101"/>
      <c r="BF509" s="101"/>
      <c r="BG509" s="46"/>
    </row>
    <row r="510" spans="57:59" ht="70.5" customHeight="1">
      <c r="BE510" s="101"/>
      <c r="BF510" s="101"/>
      <c r="BG510" s="46"/>
    </row>
    <row r="511" spans="57:59" ht="70.5" customHeight="1">
      <c r="BE511" s="101"/>
      <c r="BF511" s="101"/>
      <c r="BG511" s="46"/>
    </row>
    <row r="512" spans="57:59" ht="70.5" customHeight="1">
      <c r="BE512" s="101"/>
      <c r="BF512" s="101"/>
      <c r="BG512" s="46"/>
    </row>
    <row r="513" spans="57:59" ht="70.5" customHeight="1">
      <c r="BE513" s="101"/>
      <c r="BF513" s="101"/>
      <c r="BG513" s="46"/>
    </row>
    <row r="514" spans="57:59" ht="70.5" customHeight="1">
      <c r="BE514" s="101"/>
      <c r="BF514" s="101"/>
      <c r="BG514" s="46"/>
    </row>
    <row r="515" spans="57:59" ht="70.5" customHeight="1">
      <c r="BE515" s="101"/>
      <c r="BF515" s="101"/>
      <c r="BG515" s="46"/>
    </row>
    <row r="516" spans="57:59" ht="70.5" customHeight="1">
      <c r="BE516" s="101"/>
      <c r="BF516" s="101"/>
      <c r="BG516" s="46"/>
    </row>
    <row r="517" spans="57:59" ht="70.5" customHeight="1">
      <c r="BE517" s="101"/>
      <c r="BF517" s="101"/>
      <c r="BG517" s="46"/>
    </row>
    <row r="518" spans="57:59" ht="70.5" customHeight="1">
      <c r="BE518" s="101"/>
      <c r="BF518" s="101"/>
      <c r="BG518" s="46"/>
    </row>
    <row r="519" spans="57:59" ht="70.5" customHeight="1">
      <c r="BE519" s="101"/>
      <c r="BF519" s="101"/>
      <c r="BG519" s="46"/>
    </row>
    <row r="520" spans="57:59" ht="70.5" customHeight="1">
      <c r="BE520" s="101"/>
      <c r="BF520" s="101"/>
      <c r="BG520" s="46"/>
    </row>
    <row r="521" spans="57:59" ht="70.5" customHeight="1">
      <c r="BE521" s="101"/>
      <c r="BF521" s="101"/>
      <c r="BG521" s="46"/>
    </row>
    <row r="522" spans="57:59" ht="70.5" customHeight="1">
      <c r="BE522" s="101"/>
      <c r="BF522" s="101"/>
      <c r="BG522" s="46"/>
    </row>
    <row r="523" spans="57:59" ht="70.5" customHeight="1">
      <c r="BE523" s="101"/>
      <c r="BF523" s="101"/>
      <c r="BG523" s="46"/>
    </row>
    <row r="524" spans="57:59" ht="70.5" customHeight="1">
      <c r="BE524" s="101"/>
      <c r="BF524" s="101"/>
      <c r="BG524" s="46"/>
    </row>
    <row r="525" spans="57:59" ht="70.5" customHeight="1">
      <c r="BE525" s="101"/>
      <c r="BF525" s="101"/>
      <c r="BG525" s="46"/>
    </row>
    <row r="526" spans="57:59" ht="70.5" customHeight="1">
      <c r="BE526" s="101"/>
      <c r="BF526" s="101"/>
      <c r="BG526" s="46"/>
    </row>
    <row r="527" spans="57:59" ht="70.5" customHeight="1">
      <c r="BE527" s="101"/>
      <c r="BF527" s="101"/>
      <c r="BG527" s="46"/>
    </row>
    <row r="528" spans="57:59" ht="70.5" customHeight="1">
      <c r="BE528" s="101"/>
      <c r="BF528" s="101"/>
      <c r="BG528" s="46"/>
    </row>
    <row r="529" spans="57:59" ht="70.5" customHeight="1">
      <c r="BE529" s="101"/>
      <c r="BF529" s="101"/>
      <c r="BG529" s="46"/>
    </row>
    <row r="530" spans="57:59" ht="70.5" customHeight="1">
      <c r="BE530" s="101"/>
      <c r="BF530" s="101"/>
      <c r="BG530" s="46"/>
    </row>
    <row r="531" spans="57:59" ht="70.5" customHeight="1">
      <c r="BE531" s="101"/>
      <c r="BF531" s="101"/>
      <c r="BG531" s="46"/>
    </row>
    <row r="532" spans="57:59" ht="70.5" customHeight="1">
      <c r="BE532" s="101"/>
      <c r="BF532" s="101"/>
      <c r="BG532" s="46"/>
    </row>
    <row r="533" spans="57:59" ht="70.5" customHeight="1">
      <c r="BE533" s="101"/>
      <c r="BF533" s="101"/>
      <c r="BG533" s="46"/>
    </row>
    <row r="534" spans="57:59" ht="70.5" customHeight="1">
      <c r="BE534" s="101"/>
      <c r="BF534" s="101"/>
      <c r="BG534" s="46"/>
    </row>
    <row r="535" spans="57:59" ht="70.5" customHeight="1">
      <c r="BE535" s="101"/>
      <c r="BF535" s="101"/>
      <c r="BG535" s="46"/>
    </row>
    <row r="536" spans="57:59" ht="70.5" customHeight="1">
      <c r="BE536" s="101"/>
      <c r="BF536" s="101"/>
      <c r="BG536" s="46"/>
    </row>
    <row r="537" spans="57:59" ht="70.5" customHeight="1">
      <c r="BE537" s="101"/>
      <c r="BF537" s="101"/>
      <c r="BG537" s="46"/>
    </row>
    <row r="538" spans="57:59" ht="70.5" customHeight="1">
      <c r="BE538" s="101"/>
      <c r="BF538" s="101"/>
      <c r="BG538" s="46"/>
    </row>
    <row r="539" spans="57:59" ht="70.5" customHeight="1">
      <c r="BE539" s="101"/>
      <c r="BF539" s="101"/>
      <c r="BG539" s="46"/>
    </row>
    <row r="540" spans="57:59" ht="70.5" customHeight="1">
      <c r="BE540" s="101"/>
      <c r="BF540" s="101"/>
      <c r="BG540" s="46"/>
    </row>
    <row r="541" spans="57:59" ht="70.5" customHeight="1">
      <c r="BE541" s="101"/>
      <c r="BF541" s="101"/>
      <c r="BG541" s="46"/>
    </row>
    <row r="542" spans="57:59" ht="70.5" customHeight="1">
      <c r="BE542" s="101"/>
      <c r="BF542" s="101"/>
      <c r="BG542" s="46"/>
    </row>
    <row r="543" spans="57:59" ht="70.5" customHeight="1">
      <c r="BE543" s="101"/>
      <c r="BF543" s="101"/>
      <c r="BG543" s="46"/>
    </row>
    <row r="544" spans="57:59" ht="70.5" customHeight="1">
      <c r="BE544" s="101"/>
      <c r="BF544" s="101"/>
      <c r="BG544" s="46"/>
    </row>
    <row r="545" spans="57:59" ht="70.5" customHeight="1">
      <c r="BE545" s="101"/>
      <c r="BF545" s="101"/>
      <c r="BG545" s="46"/>
    </row>
    <row r="546" spans="57:59" ht="70.5" customHeight="1">
      <c r="BE546" s="101"/>
      <c r="BF546" s="101"/>
      <c r="BG546" s="46"/>
    </row>
    <row r="547" spans="57:59" ht="70.5" customHeight="1">
      <c r="BE547" s="101"/>
      <c r="BF547" s="101"/>
      <c r="BG547" s="46"/>
    </row>
    <row r="548" spans="57:59" ht="70.5" customHeight="1">
      <c r="BE548" s="101"/>
      <c r="BF548" s="101"/>
      <c r="BG548" s="46"/>
    </row>
    <row r="549" spans="57:59" ht="70.5" customHeight="1">
      <c r="BE549" s="101"/>
      <c r="BF549" s="101"/>
      <c r="BG549" s="46"/>
    </row>
    <row r="550" spans="57:59" ht="70.5" customHeight="1">
      <c r="BE550" s="101"/>
      <c r="BF550" s="101"/>
      <c r="BG550" s="46"/>
    </row>
    <row r="551" spans="57:59" ht="70.5" customHeight="1">
      <c r="BE551" s="101"/>
      <c r="BF551" s="101"/>
      <c r="BG551" s="46"/>
    </row>
    <row r="552" spans="57:59" ht="70.5" customHeight="1">
      <c r="BE552" s="101"/>
      <c r="BF552" s="101"/>
      <c r="BG552" s="46"/>
    </row>
    <row r="553" spans="57:59" ht="70.5" customHeight="1">
      <c r="BE553" s="101"/>
      <c r="BF553" s="101"/>
      <c r="BG553" s="46"/>
    </row>
    <row r="554" spans="57:59" ht="70.5" customHeight="1">
      <c r="BE554" s="101"/>
      <c r="BF554" s="101"/>
      <c r="BG554" s="46"/>
    </row>
    <row r="555" spans="57:59" ht="70.5" customHeight="1">
      <c r="BE555" s="101"/>
      <c r="BF555" s="101"/>
      <c r="BG555" s="46"/>
    </row>
    <row r="556" spans="57:59" ht="70.5" customHeight="1">
      <c r="BE556" s="101"/>
      <c r="BF556" s="101"/>
      <c r="BG556" s="46"/>
    </row>
    <row r="557" spans="57:59" ht="70.5" customHeight="1">
      <c r="BE557" s="101"/>
      <c r="BF557" s="101"/>
      <c r="BG557" s="46"/>
    </row>
    <row r="558" spans="57:59" ht="70.5" customHeight="1">
      <c r="BE558" s="101"/>
      <c r="BF558" s="101"/>
      <c r="BG558" s="46"/>
    </row>
    <row r="559" spans="57:59" ht="70.5" customHeight="1">
      <c r="BE559" s="101"/>
      <c r="BF559" s="101"/>
      <c r="BG559" s="46"/>
    </row>
    <row r="560" spans="57:59" ht="70.5" customHeight="1">
      <c r="BE560" s="101"/>
      <c r="BF560" s="101"/>
      <c r="BG560" s="46"/>
    </row>
    <row r="561" spans="57:59" ht="70.5" customHeight="1">
      <c r="BE561" s="101"/>
      <c r="BF561" s="101"/>
      <c r="BG561" s="46"/>
    </row>
    <row r="562" spans="57:59" ht="70.5" customHeight="1">
      <c r="BE562" s="101"/>
      <c r="BF562" s="101"/>
      <c r="BG562" s="46"/>
    </row>
    <row r="563" spans="57:59" ht="70.5" customHeight="1">
      <c r="BE563" s="101"/>
      <c r="BF563" s="101"/>
      <c r="BG563" s="46"/>
    </row>
    <row r="564" spans="57:59" ht="70.5" customHeight="1">
      <c r="BE564" s="101"/>
      <c r="BF564" s="101"/>
      <c r="BG564" s="46"/>
    </row>
    <row r="565" spans="57:59" ht="70.5" customHeight="1">
      <c r="BE565" s="101"/>
      <c r="BF565" s="101"/>
      <c r="BG565" s="46"/>
    </row>
    <row r="566" spans="57:59" ht="70.5" customHeight="1">
      <c r="BE566" s="101"/>
      <c r="BF566" s="101"/>
      <c r="BG566" s="46"/>
    </row>
    <row r="567" spans="57:59" ht="70.5" customHeight="1">
      <c r="BE567" s="101"/>
      <c r="BF567" s="101"/>
      <c r="BG567" s="46"/>
    </row>
    <row r="568" spans="57:59" ht="70.5" customHeight="1">
      <c r="BE568" s="101"/>
      <c r="BF568" s="101"/>
      <c r="BG568" s="46"/>
    </row>
    <row r="569" spans="57:59" ht="70.5" customHeight="1">
      <c r="BE569" s="101"/>
      <c r="BF569" s="101"/>
      <c r="BG569" s="46"/>
    </row>
    <row r="570" spans="57:59" ht="70.5" customHeight="1">
      <c r="BE570" s="101"/>
      <c r="BF570" s="101"/>
      <c r="BG570" s="46"/>
    </row>
    <row r="571" spans="57:59" ht="70.5" customHeight="1">
      <c r="BE571" s="101"/>
      <c r="BF571" s="101"/>
      <c r="BG571" s="46"/>
    </row>
    <row r="572" spans="57:59" ht="70.5" customHeight="1">
      <c r="BE572" s="101"/>
      <c r="BF572" s="101"/>
      <c r="BG572" s="46"/>
    </row>
    <row r="573" spans="57:59" ht="70.5" customHeight="1">
      <c r="BE573" s="101"/>
      <c r="BF573" s="101"/>
      <c r="BG573" s="46"/>
    </row>
    <row r="574" spans="57:59" ht="70.5" customHeight="1">
      <c r="BE574" s="101"/>
      <c r="BF574" s="101"/>
      <c r="BG574" s="46"/>
    </row>
    <row r="575" spans="57:59" ht="70.5" customHeight="1">
      <c r="BE575" s="101"/>
      <c r="BF575" s="101"/>
      <c r="BG575" s="46"/>
    </row>
    <row r="576" spans="57:59" ht="70.5" customHeight="1">
      <c r="BE576" s="101"/>
      <c r="BF576" s="101"/>
      <c r="BG576" s="46"/>
    </row>
    <row r="577" spans="57:59" ht="70.5" customHeight="1">
      <c r="BE577" s="101"/>
      <c r="BF577" s="101"/>
      <c r="BG577" s="46"/>
    </row>
    <row r="578" spans="57:59" ht="70.5" customHeight="1">
      <c r="BE578" s="101"/>
      <c r="BF578" s="101"/>
      <c r="BG578" s="46"/>
    </row>
    <row r="579" spans="57:59" ht="70.5" customHeight="1">
      <c r="BE579" s="101"/>
      <c r="BF579" s="101"/>
      <c r="BG579" s="46"/>
    </row>
    <row r="580" spans="57:59" ht="70.5" customHeight="1">
      <c r="BE580" s="101"/>
      <c r="BF580" s="101"/>
      <c r="BG580" s="46"/>
    </row>
    <row r="581" spans="57:59" ht="70.5" customHeight="1">
      <c r="BE581" s="101"/>
      <c r="BF581" s="101"/>
      <c r="BG581" s="46"/>
    </row>
    <row r="582" spans="57:59" ht="70.5" customHeight="1">
      <c r="BE582" s="101"/>
      <c r="BF582" s="101"/>
      <c r="BG582" s="46"/>
    </row>
    <row r="583" spans="57:59" ht="70.5" customHeight="1">
      <c r="BE583" s="101"/>
      <c r="BF583" s="101"/>
      <c r="BG583" s="46"/>
    </row>
    <row r="584" spans="57:59" ht="70.5" customHeight="1">
      <c r="BE584" s="101"/>
      <c r="BF584" s="101"/>
      <c r="BG584" s="46"/>
    </row>
    <row r="585" spans="57:59" ht="70.5" customHeight="1">
      <c r="BE585" s="101"/>
      <c r="BF585" s="101"/>
      <c r="BG585" s="46"/>
    </row>
    <row r="586" spans="57:59" ht="70.5" customHeight="1">
      <c r="BE586" s="101"/>
      <c r="BF586" s="101"/>
      <c r="BG586" s="46"/>
    </row>
    <row r="587" spans="57:59" ht="70.5" customHeight="1">
      <c r="BE587" s="101"/>
      <c r="BF587" s="101"/>
      <c r="BG587" s="46"/>
    </row>
    <row r="588" spans="57:59" ht="70.5" customHeight="1">
      <c r="BE588" s="101"/>
      <c r="BF588" s="101"/>
      <c r="BG588" s="46"/>
    </row>
    <row r="589" spans="57:59" ht="70.5" customHeight="1">
      <c r="BE589" s="101"/>
      <c r="BF589" s="101"/>
      <c r="BG589" s="46"/>
    </row>
    <row r="590" spans="57:59" ht="70.5" customHeight="1">
      <c r="BE590" s="101"/>
      <c r="BF590" s="101"/>
      <c r="BG590" s="46"/>
    </row>
    <row r="591" spans="57:59" ht="70.5" customHeight="1">
      <c r="BE591" s="101"/>
      <c r="BF591" s="101"/>
      <c r="BG591" s="46"/>
    </row>
    <row r="592" spans="57:59" ht="70.5" customHeight="1">
      <c r="BE592" s="101"/>
      <c r="BF592" s="101"/>
      <c r="BG592" s="46"/>
    </row>
    <row r="593" spans="57:59" ht="70.5" customHeight="1">
      <c r="BE593" s="101"/>
      <c r="BF593" s="101"/>
      <c r="BG593" s="46"/>
    </row>
    <row r="594" spans="57:59" ht="70.5" customHeight="1">
      <c r="BE594" s="101"/>
      <c r="BF594" s="101"/>
      <c r="BG594" s="46"/>
    </row>
    <row r="595" spans="57:59" ht="70.5" customHeight="1">
      <c r="BE595" s="101"/>
      <c r="BF595" s="101"/>
      <c r="BG595" s="46"/>
    </row>
    <row r="596" spans="57:59" ht="70.5" customHeight="1">
      <c r="BE596" s="101"/>
      <c r="BF596" s="101"/>
      <c r="BG596" s="46"/>
    </row>
    <row r="597" spans="57:59" ht="70.5" customHeight="1">
      <c r="BE597" s="101"/>
      <c r="BF597" s="101"/>
      <c r="BG597" s="46"/>
    </row>
    <row r="598" spans="57:59" ht="70.5" customHeight="1">
      <c r="BE598" s="101"/>
      <c r="BF598" s="101"/>
      <c r="BG598" s="46"/>
    </row>
    <row r="599" spans="57:59" ht="70.5" customHeight="1">
      <c r="BE599" s="101"/>
      <c r="BF599" s="101"/>
      <c r="BG599" s="46"/>
    </row>
    <row r="600" spans="57:59" ht="70.5" customHeight="1">
      <c r="BE600" s="101"/>
      <c r="BF600" s="101"/>
      <c r="BG600" s="46"/>
    </row>
    <row r="601" spans="57:59" ht="70.5" customHeight="1">
      <c r="BE601" s="101"/>
      <c r="BF601" s="101"/>
      <c r="BG601" s="46"/>
    </row>
    <row r="602" spans="57:59" ht="70.5" customHeight="1">
      <c r="BE602" s="101"/>
      <c r="BF602" s="101"/>
      <c r="BG602" s="46"/>
    </row>
    <row r="603" spans="57:59" ht="70.5" customHeight="1">
      <c r="BE603" s="101"/>
      <c r="BF603" s="101"/>
      <c r="BG603" s="46"/>
    </row>
    <row r="604" spans="57:59" ht="70.5" customHeight="1">
      <c r="BE604" s="101"/>
      <c r="BF604" s="101"/>
      <c r="BG604" s="46"/>
    </row>
    <row r="605" spans="57:59" ht="70.5" customHeight="1">
      <c r="BE605" s="101"/>
      <c r="BF605" s="101"/>
      <c r="BG605" s="46"/>
    </row>
    <row r="606" spans="57:59" ht="70.5" customHeight="1">
      <c r="BE606" s="101"/>
      <c r="BF606" s="101"/>
      <c r="BG606" s="46"/>
    </row>
    <row r="607" spans="57:59" ht="70.5" customHeight="1">
      <c r="BE607" s="101"/>
      <c r="BF607" s="101"/>
      <c r="BG607" s="46"/>
    </row>
    <row r="608" spans="57:59" ht="70.5" customHeight="1">
      <c r="BE608" s="101"/>
      <c r="BF608" s="101"/>
      <c r="BG608" s="46"/>
    </row>
    <row r="609" spans="57:59" ht="70.5" customHeight="1">
      <c r="BE609" s="101"/>
      <c r="BF609" s="101"/>
      <c r="BG609" s="46"/>
    </row>
    <row r="610" spans="57:59" ht="70.5" customHeight="1">
      <c r="BE610" s="101"/>
      <c r="BF610" s="101"/>
      <c r="BG610" s="46"/>
    </row>
    <row r="611" spans="57:59" ht="70.5" customHeight="1">
      <c r="BE611" s="101"/>
      <c r="BF611" s="101"/>
      <c r="BG611" s="46"/>
    </row>
    <row r="612" spans="57:59" ht="70.5" customHeight="1">
      <c r="BE612" s="101"/>
      <c r="BF612" s="101"/>
      <c r="BG612" s="46"/>
    </row>
    <row r="613" spans="57:59" ht="70.5" customHeight="1">
      <c r="BE613" s="101"/>
      <c r="BF613" s="101"/>
      <c r="BG613" s="46"/>
    </row>
    <row r="614" spans="57:59" ht="70.5" customHeight="1">
      <c r="BE614" s="101"/>
      <c r="BF614" s="101"/>
      <c r="BG614" s="46"/>
    </row>
    <row r="615" spans="57:59" ht="70.5" customHeight="1">
      <c r="BE615" s="101"/>
      <c r="BF615" s="101"/>
      <c r="BG615" s="46"/>
    </row>
    <row r="616" spans="57:59" ht="70.5" customHeight="1">
      <c r="BE616" s="101"/>
      <c r="BF616" s="101"/>
      <c r="BG616" s="46"/>
    </row>
    <row r="617" spans="57:59" ht="70.5" customHeight="1">
      <c r="BE617" s="101"/>
      <c r="BF617" s="101"/>
      <c r="BG617" s="46"/>
    </row>
    <row r="618" spans="57:59" ht="70.5" customHeight="1">
      <c r="BE618" s="101"/>
      <c r="BF618" s="101"/>
      <c r="BG618" s="46"/>
    </row>
    <row r="619" spans="57:59" ht="70.5" customHeight="1">
      <c r="BE619" s="101"/>
      <c r="BF619" s="101"/>
      <c r="BG619" s="46"/>
    </row>
    <row r="620" spans="57:59" ht="70.5" customHeight="1">
      <c r="BE620" s="101"/>
      <c r="BF620" s="101"/>
      <c r="BG620" s="46"/>
    </row>
    <row r="621" spans="57:59" ht="70.5" customHeight="1">
      <c r="BE621" s="101"/>
      <c r="BF621" s="101"/>
      <c r="BG621" s="46"/>
    </row>
    <row r="622" spans="57:59" ht="70.5" customHeight="1">
      <c r="BE622" s="101"/>
      <c r="BF622" s="101"/>
      <c r="BG622" s="46"/>
    </row>
    <row r="623" spans="57:59" ht="70.5" customHeight="1">
      <c r="BE623" s="101"/>
      <c r="BF623" s="101"/>
      <c r="BG623" s="46"/>
    </row>
    <row r="624" spans="57:59" ht="70.5" customHeight="1">
      <c r="BE624" s="101"/>
      <c r="BF624" s="101"/>
      <c r="BG624" s="46"/>
    </row>
    <row r="625" spans="57:59" ht="70.5" customHeight="1">
      <c r="BE625" s="101"/>
      <c r="BF625" s="101"/>
      <c r="BG625" s="46"/>
    </row>
    <row r="626" spans="57:59" ht="70.5" customHeight="1">
      <c r="BE626" s="101"/>
      <c r="BF626" s="101"/>
      <c r="BG626" s="46"/>
    </row>
    <row r="627" spans="57:59" ht="70.5" customHeight="1">
      <c r="BE627" s="101"/>
      <c r="BF627" s="101"/>
      <c r="BG627" s="46"/>
    </row>
    <row r="628" spans="57:59" ht="70.5" customHeight="1">
      <c r="BE628" s="101"/>
      <c r="BF628" s="101"/>
      <c r="BG628" s="46"/>
    </row>
    <row r="629" spans="57:59" ht="70.5" customHeight="1">
      <c r="BE629" s="101"/>
      <c r="BF629" s="101"/>
      <c r="BG629" s="46"/>
    </row>
    <row r="630" spans="57:59" ht="70.5" customHeight="1">
      <c r="BE630" s="101"/>
      <c r="BF630" s="101"/>
      <c r="BG630" s="46"/>
    </row>
    <row r="631" spans="57:59" ht="70.5" customHeight="1">
      <c r="BE631" s="101"/>
      <c r="BF631" s="101"/>
      <c r="BG631" s="46"/>
    </row>
    <row r="632" spans="57:59" ht="70.5" customHeight="1">
      <c r="BE632" s="101"/>
      <c r="BF632" s="101"/>
      <c r="BG632" s="46"/>
    </row>
    <row r="633" spans="57:59" ht="70.5" customHeight="1">
      <c r="BE633" s="101"/>
      <c r="BF633" s="101"/>
      <c r="BG633" s="46"/>
    </row>
    <row r="634" spans="57:59" ht="70.5" customHeight="1">
      <c r="BE634" s="101"/>
      <c r="BF634" s="101"/>
      <c r="BG634" s="46"/>
    </row>
    <row r="635" spans="57:59" ht="70.5" customHeight="1">
      <c r="BE635" s="101"/>
      <c r="BF635" s="101"/>
      <c r="BG635" s="46"/>
    </row>
    <row r="636" spans="57:59" ht="70.5" customHeight="1">
      <c r="BE636" s="101"/>
      <c r="BF636" s="101"/>
      <c r="BG636" s="46"/>
    </row>
    <row r="637" spans="57:59" ht="70.5" customHeight="1">
      <c r="BE637" s="101"/>
      <c r="BF637" s="101"/>
      <c r="BG637" s="46"/>
    </row>
    <row r="638" spans="57:59" ht="70.5" customHeight="1">
      <c r="BE638" s="101"/>
      <c r="BF638" s="101"/>
      <c r="BG638" s="46"/>
    </row>
    <row r="639" spans="57:59" ht="70.5" customHeight="1">
      <c r="BE639" s="101"/>
      <c r="BF639" s="101"/>
      <c r="BG639" s="46"/>
    </row>
    <row r="640" spans="57:59" ht="70.5" customHeight="1">
      <c r="BE640" s="101"/>
      <c r="BF640" s="101"/>
      <c r="BG640" s="46"/>
    </row>
    <row r="641" spans="57:59" ht="70.5" customHeight="1">
      <c r="BE641" s="101"/>
      <c r="BF641" s="101"/>
      <c r="BG641" s="46"/>
    </row>
    <row r="642" spans="57:59" ht="70.5" customHeight="1">
      <c r="BE642" s="101"/>
      <c r="BF642" s="101"/>
      <c r="BG642" s="46"/>
    </row>
    <row r="643" spans="57:59" ht="70.5" customHeight="1">
      <c r="BE643" s="101"/>
      <c r="BF643" s="101"/>
      <c r="BG643" s="46"/>
    </row>
    <row r="644" spans="57:59" ht="70.5" customHeight="1">
      <c r="BE644" s="101"/>
      <c r="BF644" s="101"/>
      <c r="BG644" s="46"/>
    </row>
    <row r="645" spans="57:59" ht="70.5" customHeight="1">
      <c r="BE645" s="101"/>
      <c r="BF645" s="101"/>
      <c r="BG645" s="46"/>
    </row>
    <row r="646" spans="57:59" ht="70.5" customHeight="1">
      <c r="BE646" s="101"/>
      <c r="BF646" s="101"/>
      <c r="BG646" s="46"/>
    </row>
    <row r="647" spans="57:59" ht="70.5" customHeight="1">
      <c r="BE647" s="101"/>
      <c r="BF647" s="101"/>
      <c r="BG647" s="46"/>
    </row>
    <row r="648" spans="57:59" ht="70.5" customHeight="1">
      <c r="BE648" s="101"/>
      <c r="BF648" s="101"/>
      <c r="BG648" s="46"/>
    </row>
    <row r="649" spans="57:59" ht="70.5" customHeight="1">
      <c r="BE649" s="101"/>
      <c r="BF649" s="101"/>
      <c r="BG649" s="46"/>
    </row>
    <row r="650" spans="57:59" ht="70.5" customHeight="1">
      <c r="BE650" s="101"/>
      <c r="BF650" s="101"/>
      <c r="BG650" s="46"/>
    </row>
    <row r="651" spans="57:59" ht="70.5" customHeight="1">
      <c r="BE651" s="101"/>
      <c r="BF651" s="101"/>
      <c r="BG651" s="46"/>
    </row>
    <row r="652" spans="57:59" ht="70.5" customHeight="1">
      <c r="BE652" s="101"/>
      <c r="BF652" s="101"/>
      <c r="BG652" s="46"/>
    </row>
    <row r="653" spans="57:59" ht="70.5" customHeight="1">
      <c r="BE653" s="101"/>
      <c r="BF653" s="101"/>
      <c r="BG653" s="46"/>
    </row>
    <row r="654" spans="57:59" ht="70.5" customHeight="1">
      <c r="BE654" s="101"/>
      <c r="BF654" s="101"/>
      <c r="BG654" s="46"/>
    </row>
    <row r="655" spans="57:59" ht="70.5" customHeight="1">
      <c r="BE655" s="101"/>
      <c r="BF655" s="101"/>
      <c r="BG655" s="46"/>
    </row>
    <row r="656" spans="57:59" ht="70.5" customHeight="1">
      <c r="BE656" s="101"/>
      <c r="BF656" s="101"/>
      <c r="BG656" s="46"/>
    </row>
    <row r="657" spans="57:59" ht="70.5" customHeight="1">
      <c r="BE657" s="101"/>
      <c r="BF657" s="101"/>
      <c r="BG657" s="46"/>
    </row>
    <row r="658" spans="57:59" ht="70.5" customHeight="1">
      <c r="BE658" s="1"/>
      <c r="BF658" s="1"/>
      <c r="BG658" s="46"/>
    </row>
    <row r="659" spans="57:59" ht="70.5" customHeight="1">
      <c r="BE659" s="1"/>
      <c r="BF659" s="1"/>
      <c r="BG659" s="46"/>
    </row>
    <row r="660" spans="57:59" ht="70.5" customHeight="1">
      <c r="BE660" s="1"/>
      <c r="BF660" s="1"/>
      <c r="BG660" s="46"/>
    </row>
    <row r="661" spans="57:59" ht="70.5" customHeight="1">
      <c r="BE661" s="1"/>
      <c r="BF661" s="1"/>
      <c r="BG661" s="46"/>
    </row>
    <row r="662" spans="57:59" ht="70.5" customHeight="1">
      <c r="BE662" s="1"/>
      <c r="BF662" s="1"/>
      <c r="BG662" s="46"/>
    </row>
    <row r="663" spans="57:59" ht="70.5" customHeight="1">
      <c r="BE663" s="1"/>
      <c r="BF663" s="1"/>
      <c r="BG663" s="46"/>
    </row>
    <row r="664" spans="57:59" ht="70.5" customHeight="1">
      <c r="BE664" s="1"/>
      <c r="BF664" s="1"/>
      <c r="BG664" s="46"/>
    </row>
    <row r="665" spans="57:59" ht="70.5" customHeight="1">
      <c r="BE665" s="1"/>
      <c r="BF665" s="1"/>
      <c r="BG665" s="46"/>
    </row>
    <row r="666" spans="57:59" ht="70.5" customHeight="1">
      <c r="BE666" s="1"/>
      <c r="BF666" s="1"/>
      <c r="BG666" s="46"/>
    </row>
    <row r="667" spans="57:59" ht="70.5" customHeight="1">
      <c r="BE667" s="1"/>
      <c r="BF667" s="1"/>
      <c r="BG667" s="46"/>
    </row>
    <row r="668" spans="57:59" ht="70.5" customHeight="1">
      <c r="BE668" s="1"/>
      <c r="BF668" s="1"/>
      <c r="BG668" s="46"/>
    </row>
    <row r="669" spans="57:59" ht="70.5" customHeight="1">
      <c r="BE669" s="1"/>
      <c r="BF669" s="1"/>
      <c r="BG669" s="46"/>
    </row>
    <row r="670" spans="57:59" ht="70.5" customHeight="1">
      <c r="BE670" s="1"/>
      <c r="BF670" s="1"/>
      <c r="BG670" s="46"/>
    </row>
    <row r="671" spans="57:59" ht="70.5" customHeight="1">
      <c r="BE671" s="1"/>
      <c r="BF671" s="1"/>
      <c r="BG671" s="46"/>
    </row>
    <row r="672" spans="57:59" ht="70.5" customHeight="1">
      <c r="BE672" s="1"/>
      <c r="BF672" s="1"/>
      <c r="BG672" s="46"/>
    </row>
    <row r="673" spans="57:59" ht="70.5" customHeight="1">
      <c r="BE673" s="1"/>
      <c r="BF673" s="1"/>
      <c r="BG673" s="46"/>
    </row>
    <row r="674" spans="57:59" ht="70.5" customHeight="1">
      <c r="BE674" s="1"/>
      <c r="BF674" s="1"/>
      <c r="BG674" s="46"/>
    </row>
    <row r="675" spans="57:59" ht="70.5" customHeight="1">
      <c r="BE675" s="1"/>
      <c r="BF675" s="1"/>
      <c r="BG675" s="46"/>
    </row>
    <row r="676" spans="57:59" ht="70.5" customHeight="1">
      <c r="BE676" s="1"/>
      <c r="BF676" s="1"/>
      <c r="BG676" s="46"/>
    </row>
    <row r="677" spans="57:59" ht="70.5" customHeight="1">
      <c r="BE677" s="1"/>
      <c r="BF677" s="1"/>
      <c r="BG677" s="46"/>
    </row>
    <row r="678" spans="57:59" ht="70.5" customHeight="1">
      <c r="BE678" s="1"/>
      <c r="BF678" s="1"/>
      <c r="BG678" s="46"/>
    </row>
    <row r="679" spans="57:59" ht="70.5" customHeight="1">
      <c r="BE679" s="1"/>
      <c r="BF679" s="1"/>
      <c r="BG679" s="46"/>
    </row>
    <row r="680" spans="57:59" ht="70.5" customHeight="1">
      <c r="BE680" s="1"/>
      <c r="BF680" s="1"/>
      <c r="BG680" s="46"/>
    </row>
    <row r="681" spans="57:59" ht="70.5" customHeight="1">
      <c r="BE681" s="1"/>
      <c r="BF681" s="1"/>
      <c r="BG681" s="46"/>
    </row>
    <row r="682" spans="57:59" ht="70.5" customHeight="1">
      <c r="BE682" s="1"/>
      <c r="BF682" s="1"/>
      <c r="BG682" s="46"/>
    </row>
    <row r="683" spans="57:59" ht="70.5" customHeight="1">
      <c r="BE683" s="1"/>
      <c r="BF683" s="1"/>
      <c r="BG683" s="46"/>
    </row>
    <row r="684" spans="57:59" ht="70.5" customHeight="1">
      <c r="BE684" s="1"/>
      <c r="BF684" s="1"/>
      <c r="BG684" s="46"/>
    </row>
    <row r="685" spans="57:59" ht="70.5" customHeight="1">
      <c r="BE685" s="1"/>
      <c r="BF685" s="1"/>
      <c r="BG685" s="46"/>
    </row>
    <row r="686" spans="57:59" ht="70.5" customHeight="1">
      <c r="BE686" s="1"/>
      <c r="BF686" s="1"/>
      <c r="BG686" s="46"/>
    </row>
    <row r="687" spans="57:59" ht="70.5" customHeight="1">
      <c r="BE687" s="1"/>
      <c r="BF687" s="1"/>
      <c r="BG687" s="46"/>
    </row>
    <row r="688" spans="57:59" ht="70.5" customHeight="1">
      <c r="BE688" s="1"/>
      <c r="BF688" s="1"/>
      <c r="BG688" s="46"/>
    </row>
    <row r="689" spans="57:59" ht="70.5" customHeight="1">
      <c r="BE689" s="1"/>
      <c r="BF689" s="1"/>
      <c r="BG689" s="46"/>
    </row>
    <row r="690" spans="57:59" ht="70.5" customHeight="1">
      <c r="BE690" s="1"/>
      <c r="BF690" s="1"/>
      <c r="BG690" s="46"/>
    </row>
    <row r="691" spans="57:59" ht="70.5" customHeight="1">
      <c r="BE691" s="1"/>
      <c r="BF691" s="1"/>
      <c r="BG691" s="46"/>
    </row>
    <row r="692" spans="57:59" ht="70.5" customHeight="1">
      <c r="BE692" s="1"/>
      <c r="BF692" s="1"/>
      <c r="BG692" s="46"/>
    </row>
    <row r="693" spans="57:59" ht="70.5" customHeight="1">
      <c r="BE693" s="1"/>
      <c r="BF693" s="1"/>
      <c r="BG693" s="46"/>
    </row>
    <row r="694" spans="57:59" ht="70.5" customHeight="1">
      <c r="BE694" s="1"/>
      <c r="BF694" s="1"/>
      <c r="BG694" s="46"/>
    </row>
    <row r="695" spans="57:59" ht="70.5" customHeight="1">
      <c r="BE695" s="1"/>
      <c r="BF695" s="1"/>
      <c r="BG695" s="46"/>
    </row>
    <row r="696" spans="57:59" ht="70.5" customHeight="1">
      <c r="BE696" s="1"/>
      <c r="BF696" s="1"/>
      <c r="BG696" s="46"/>
    </row>
    <row r="697" spans="57:59" ht="70.5" customHeight="1">
      <c r="BE697" s="1"/>
      <c r="BF697" s="1"/>
      <c r="BG697" s="46"/>
    </row>
    <row r="698" spans="57:59" ht="70.5" customHeight="1">
      <c r="BE698" s="1"/>
      <c r="BF698" s="1"/>
      <c r="BG698" s="46"/>
    </row>
    <row r="699" spans="57:59" ht="70.5" customHeight="1">
      <c r="BE699" s="1"/>
      <c r="BF699" s="1"/>
      <c r="BG699" s="46"/>
    </row>
    <row r="700" spans="57:59" ht="70.5" customHeight="1">
      <c r="BE700" s="1"/>
      <c r="BF700" s="1"/>
      <c r="BG700" s="46"/>
    </row>
    <row r="701" spans="57:59" ht="70.5" customHeight="1">
      <c r="BE701" s="1"/>
      <c r="BF701" s="1"/>
      <c r="BG701" s="46"/>
    </row>
    <row r="702" spans="57:59" ht="70.5" customHeight="1">
      <c r="BE702" s="1"/>
      <c r="BF702" s="1"/>
      <c r="BG702" s="46"/>
    </row>
    <row r="703" spans="57:59" ht="70.5" customHeight="1">
      <c r="BE703" s="1"/>
      <c r="BF703" s="1"/>
      <c r="BG703" s="46"/>
    </row>
    <row r="704" spans="57:59" ht="70.5" customHeight="1">
      <c r="BE704" s="1"/>
      <c r="BF704" s="1"/>
      <c r="BG704" s="46"/>
    </row>
    <row r="705" spans="57:59" ht="70.5" customHeight="1">
      <c r="BE705" s="1"/>
      <c r="BF705" s="1"/>
      <c r="BG705" s="46"/>
    </row>
    <row r="706" spans="57:59" ht="70.5" customHeight="1">
      <c r="BE706" s="1"/>
      <c r="BF706" s="1"/>
      <c r="BG706" s="46"/>
    </row>
    <row r="707" spans="57:59" ht="70.5" customHeight="1">
      <c r="BE707" s="1"/>
      <c r="BF707" s="1"/>
      <c r="BG707" s="46"/>
    </row>
    <row r="708" spans="57:59" ht="70.5" customHeight="1">
      <c r="BE708" s="1"/>
      <c r="BF708" s="1"/>
      <c r="BG708" s="46"/>
    </row>
    <row r="709" spans="57:59" ht="70.5" customHeight="1">
      <c r="BE709" s="1"/>
      <c r="BF709" s="1"/>
      <c r="BG709" s="46"/>
    </row>
    <row r="710" spans="57:59" ht="70.5" customHeight="1">
      <c r="BE710" s="1"/>
      <c r="BF710" s="1"/>
      <c r="BG710" s="46"/>
    </row>
    <row r="711" spans="57:59" ht="70.5" customHeight="1">
      <c r="BE711" s="1"/>
      <c r="BF711" s="1"/>
      <c r="BG711" s="46"/>
    </row>
    <row r="712" spans="57:59" ht="70.5" customHeight="1">
      <c r="BE712" s="1"/>
      <c r="BF712" s="1"/>
      <c r="BG712" s="46"/>
    </row>
    <row r="713" spans="57:59" ht="70.5" customHeight="1">
      <c r="BE713" s="1"/>
      <c r="BF713" s="1"/>
      <c r="BG713" s="46"/>
    </row>
    <row r="714" spans="57:59" ht="70.5" customHeight="1">
      <c r="BE714" s="1"/>
      <c r="BF714" s="1"/>
      <c r="BG714" s="46"/>
    </row>
    <row r="715" spans="57:59" ht="70.5" customHeight="1">
      <c r="BE715" s="1"/>
      <c r="BF715" s="1"/>
      <c r="BG715" s="46"/>
    </row>
    <row r="716" spans="57:59" ht="70.5" customHeight="1">
      <c r="BE716" s="1"/>
      <c r="BF716" s="1"/>
      <c r="BG716" s="46"/>
    </row>
    <row r="717" spans="57:59" ht="70.5" customHeight="1">
      <c r="BE717" s="1"/>
      <c r="BF717" s="1"/>
      <c r="BG717" s="46"/>
    </row>
    <row r="718" spans="57:59" ht="70.5" customHeight="1">
      <c r="BE718" s="1"/>
      <c r="BF718" s="1"/>
      <c r="BG718" s="46"/>
    </row>
    <row r="719" spans="57:59" ht="70.5" customHeight="1">
      <c r="BE719" s="1"/>
      <c r="BF719" s="1"/>
      <c r="BG719" s="46"/>
    </row>
    <row r="720" spans="57:59" ht="70.5" customHeight="1">
      <c r="BE720" s="1"/>
      <c r="BF720" s="1"/>
      <c r="BG720" s="46"/>
    </row>
    <row r="721" spans="57:59" ht="70.5" customHeight="1">
      <c r="BE721" s="1"/>
      <c r="BF721" s="1"/>
      <c r="BG721" s="46"/>
    </row>
    <row r="722" spans="57:59" ht="70.5" customHeight="1">
      <c r="BE722" s="1"/>
      <c r="BF722" s="1"/>
      <c r="BG722" s="46"/>
    </row>
    <row r="723" spans="57:59" ht="70.5" customHeight="1">
      <c r="BE723" s="1"/>
      <c r="BF723" s="1"/>
      <c r="BG723" s="46"/>
    </row>
    <row r="724" spans="57:59" ht="70.5" customHeight="1">
      <c r="BE724" s="1"/>
      <c r="BF724" s="1"/>
      <c r="BG724" s="46"/>
    </row>
    <row r="725" spans="57:59" ht="70.5" customHeight="1">
      <c r="BE725" s="1"/>
      <c r="BF725" s="1"/>
      <c r="BG725" s="46"/>
    </row>
    <row r="726" spans="57:59" ht="70.5" customHeight="1">
      <c r="BE726" s="1"/>
      <c r="BF726" s="1"/>
      <c r="BG726" s="46"/>
    </row>
    <row r="727" spans="57:59" ht="70.5" customHeight="1">
      <c r="BE727" s="1"/>
      <c r="BF727" s="1"/>
      <c r="BG727" s="46"/>
    </row>
    <row r="728" spans="57:59" ht="70.5" customHeight="1">
      <c r="BE728" s="1"/>
      <c r="BF728" s="1"/>
      <c r="BG728" s="46"/>
    </row>
    <row r="729" spans="57:59" ht="70.5" customHeight="1">
      <c r="BE729" s="1"/>
      <c r="BF729" s="1"/>
      <c r="BG729" s="46"/>
    </row>
    <row r="730" spans="57:59" ht="70.5" customHeight="1">
      <c r="BE730" s="1"/>
      <c r="BF730" s="1"/>
      <c r="BG730" s="46"/>
    </row>
    <row r="731" spans="57:59" ht="70.5" customHeight="1">
      <c r="BE731" s="1"/>
      <c r="BF731" s="1"/>
      <c r="BG731" s="46"/>
    </row>
    <row r="732" spans="57:59" ht="70.5" customHeight="1">
      <c r="BE732" s="1"/>
      <c r="BF732" s="1"/>
      <c r="BG732" s="46"/>
    </row>
    <row r="733" spans="57:59" ht="70.5" customHeight="1">
      <c r="BE733" s="1"/>
      <c r="BF733" s="1"/>
      <c r="BG733" s="46"/>
    </row>
    <row r="734" spans="57:59" ht="70.5" customHeight="1">
      <c r="BE734" s="1"/>
      <c r="BF734" s="1"/>
      <c r="BG734" s="46"/>
    </row>
    <row r="735" spans="57:59" ht="70.5" customHeight="1">
      <c r="BE735" s="1"/>
      <c r="BF735" s="1"/>
      <c r="BG735" s="46"/>
    </row>
    <row r="736" spans="57:59" ht="70.5" customHeight="1">
      <c r="BE736" s="1"/>
      <c r="BF736" s="1"/>
      <c r="BG736" s="46"/>
    </row>
    <row r="737" spans="57:59" ht="70.5" customHeight="1">
      <c r="BE737" s="1"/>
      <c r="BF737" s="1"/>
      <c r="BG737" s="46"/>
    </row>
    <row r="738" spans="57:59" ht="70.5" customHeight="1">
      <c r="BE738" s="1"/>
      <c r="BF738" s="1"/>
      <c r="BG738" s="46"/>
    </row>
    <row r="739" spans="57:59" ht="70.5" customHeight="1">
      <c r="BE739" s="1"/>
      <c r="BF739" s="1"/>
      <c r="BG739" s="46"/>
    </row>
    <row r="740" spans="57:59" ht="70.5" customHeight="1">
      <c r="BE740" s="1"/>
      <c r="BF740" s="1"/>
      <c r="BG740" s="46"/>
    </row>
    <row r="741" spans="57:59" ht="70.5" customHeight="1">
      <c r="BE741" s="1"/>
      <c r="BF741" s="1"/>
      <c r="BG741" s="46"/>
    </row>
    <row r="742" spans="57:59" ht="70.5" customHeight="1">
      <c r="BE742" s="1"/>
      <c r="BF742" s="1"/>
      <c r="BG742" s="46"/>
    </row>
    <row r="743" spans="57:59" ht="70.5" customHeight="1">
      <c r="BE743" s="1"/>
      <c r="BF743" s="1"/>
      <c r="BG743" s="46"/>
    </row>
    <row r="744" spans="57:59" ht="70.5" customHeight="1">
      <c r="BE744" s="1"/>
      <c r="BF744" s="1"/>
      <c r="BG744" s="46"/>
    </row>
    <row r="745" spans="57:59" ht="70.5" customHeight="1">
      <c r="BE745" s="1"/>
      <c r="BF745" s="1"/>
      <c r="BG745" s="46"/>
    </row>
    <row r="746" spans="57:59" ht="70.5" customHeight="1">
      <c r="BE746" s="1"/>
      <c r="BF746" s="1"/>
      <c r="BG746" s="46"/>
    </row>
    <row r="747" spans="57:59" ht="70.5" customHeight="1">
      <c r="BE747" s="1"/>
      <c r="BF747" s="1"/>
      <c r="BG747" s="46"/>
    </row>
    <row r="748" spans="57:59" ht="70.5" customHeight="1">
      <c r="BE748" s="1"/>
      <c r="BF748" s="1"/>
      <c r="BG748" s="46"/>
    </row>
    <row r="749" spans="57:59" ht="70.5" customHeight="1">
      <c r="BE749" s="1"/>
      <c r="BF749" s="1"/>
      <c r="BG749" s="46"/>
    </row>
    <row r="750" spans="57:59" ht="70.5" customHeight="1">
      <c r="BE750" s="1"/>
      <c r="BF750" s="1"/>
      <c r="BG750" s="46"/>
    </row>
    <row r="751" spans="57:59" ht="70.5" customHeight="1">
      <c r="BE751" s="1"/>
      <c r="BF751" s="1"/>
      <c r="BG751" s="46"/>
    </row>
    <row r="752" spans="57:59" ht="70.5" customHeight="1">
      <c r="BE752" s="1"/>
      <c r="BF752" s="1"/>
      <c r="BG752" s="46"/>
    </row>
    <row r="753" spans="57:59" ht="70.5" customHeight="1">
      <c r="BE753" s="1"/>
      <c r="BF753" s="1"/>
      <c r="BG753" s="46"/>
    </row>
    <row r="754" spans="57:59" ht="70.5" customHeight="1">
      <c r="BE754" s="1"/>
      <c r="BF754" s="1"/>
      <c r="BG754" s="46"/>
    </row>
    <row r="755" spans="57:59" ht="70.5" customHeight="1">
      <c r="BE755" s="1"/>
      <c r="BF755" s="1"/>
      <c r="BG755" s="46"/>
    </row>
    <row r="756" spans="57:59" ht="70.5" customHeight="1">
      <c r="BE756" s="1"/>
      <c r="BF756" s="1"/>
      <c r="BG756" s="46"/>
    </row>
    <row r="757" spans="57:59" ht="70.5" customHeight="1">
      <c r="BE757" s="1"/>
      <c r="BF757" s="1"/>
      <c r="BG757" s="46"/>
    </row>
    <row r="758" spans="57:59" ht="70.5" customHeight="1">
      <c r="BE758" s="1"/>
      <c r="BF758" s="1"/>
      <c r="BG758" s="46"/>
    </row>
    <row r="759" spans="57:59" ht="70.5" customHeight="1">
      <c r="BE759" s="1"/>
      <c r="BF759" s="1"/>
      <c r="BG759" s="46"/>
    </row>
    <row r="760" spans="57:59" ht="70.5" customHeight="1">
      <c r="BE760" s="1"/>
      <c r="BF760" s="1"/>
      <c r="BG760" s="46"/>
    </row>
    <row r="761" spans="57:59" ht="70.5" customHeight="1">
      <c r="BE761" s="1"/>
      <c r="BF761" s="1"/>
      <c r="BG761" s="46"/>
    </row>
    <row r="762" spans="57:59" ht="70.5" customHeight="1">
      <c r="BE762" s="1"/>
      <c r="BF762" s="1"/>
      <c r="BG762" s="46"/>
    </row>
    <row r="763" spans="57:59" ht="70.5" customHeight="1">
      <c r="BE763" s="1"/>
      <c r="BF763" s="1"/>
      <c r="BG763" s="46"/>
    </row>
    <row r="764" spans="57:59" ht="70.5" customHeight="1">
      <c r="BE764" s="1"/>
      <c r="BF764" s="1"/>
      <c r="BG764" s="46"/>
    </row>
    <row r="765" spans="57:59" ht="70.5" customHeight="1">
      <c r="BE765" s="1"/>
      <c r="BF765" s="1"/>
      <c r="BG765" s="46"/>
    </row>
    <row r="766" spans="57:59" ht="70.5" customHeight="1">
      <c r="BE766" s="1"/>
      <c r="BF766" s="1"/>
      <c r="BG766" s="46"/>
    </row>
    <row r="767" spans="57:59" ht="70.5" customHeight="1">
      <c r="BE767" s="1"/>
      <c r="BF767" s="1"/>
      <c r="BG767" s="46"/>
    </row>
    <row r="768" spans="57:59" ht="70.5" customHeight="1">
      <c r="BE768" s="1"/>
      <c r="BF768" s="1"/>
      <c r="BG768" s="46"/>
    </row>
    <row r="769" spans="57:59" ht="70.5" customHeight="1">
      <c r="BE769" s="1"/>
      <c r="BF769" s="1"/>
      <c r="BG769" s="46"/>
    </row>
    <row r="770" spans="57:59" ht="70.5" customHeight="1">
      <c r="BE770" s="1"/>
      <c r="BF770" s="1"/>
      <c r="BG770" s="46"/>
    </row>
    <row r="771" spans="57:59" ht="70.5" customHeight="1">
      <c r="BE771" s="1"/>
      <c r="BF771" s="1"/>
      <c r="BG771" s="46"/>
    </row>
    <row r="772" spans="57:59" ht="70.5" customHeight="1">
      <c r="BE772" s="1"/>
      <c r="BF772" s="1"/>
      <c r="BG772" s="46"/>
    </row>
    <row r="773" spans="57:59" ht="70.5" customHeight="1">
      <c r="BE773" s="1"/>
      <c r="BF773" s="1"/>
      <c r="BG773" s="46"/>
    </row>
    <row r="774" spans="57:59" ht="70.5" customHeight="1">
      <c r="BE774" s="1"/>
      <c r="BF774" s="1"/>
      <c r="BG774" s="46"/>
    </row>
    <row r="775" spans="57:59" ht="70.5" customHeight="1">
      <c r="BE775" s="1"/>
      <c r="BF775" s="1"/>
      <c r="BG775" s="46"/>
    </row>
    <row r="776" spans="57:59" ht="70.5" customHeight="1">
      <c r="BE776" s="1"/>
      <c r="BF776" s="1"/>
      <c r="BG776" s="46"/>
    </row>
    <row r="777" spans="57:59" ht="70.5" customHeight="1">
      <c r="BE777" s="1"/>
      <c r="BF777" s="1"/>
      <c r="BG777" s="46"/>
    </row>
    <row r="778" spans="57:59" ht="70.5" customHeight="1">
      <c r="BE778" s="1"/>
      <c r="BF778" s="1"/>
      <c r="BG778" s="46"/>
    </row>
    <row r="779" spans="57:59" ht="70.5" customHeight="1">
      <c r="BE779" s="1"/>
      <c r="BF779" s="1"/>
      <c r="BG779" s="46"/>
    </row>
    <row r="780" spans="57:59" ht="70.5" customHeight="1">
      <c r="BE780" s="1"/>
      <c r="BF780" s="1"/>
      <c r="BG780" s="46"/>
    </row>
    <row r="781" spans="57:59" ht="70.5" customHeight="1">
      <c r="BE781" s="1"/>
      <c r="BF781" s="1"/>
      <c r="BG781" s="46"/>
    </row>
    <row r="782" spans="57:59" ht="70.5" customHeight="1">
      <c r="BE782" s="1"/>
      <c r="BF782" s="1"/>
      <c r="BG782" s="46"/>
    </row>
    <row r="783" spans="57:59" ht="70.5" customHeight="1">
      <c r="BE783" s="1"/>
      <c r="BF783" s="1"/>
      <c r="BG783" s="46"/>
    </row>
    <row r="784" spans="57:59" ht="70.5" customHeight="1">
      <c r="BE784" s="1"/>
      <c r="BF784" s="1"/>
      <c r="BG784" s="46"/>
    </row>
    <row r="785" spans="57:59" ht="70.5" customHeight="1">
      <c r="BE785" s="1"/>
      <c r="BF785" s="1"/>
      <c r="BG785" s="46"/>
    </row>
    <row r="786" spans="57:59" ht="70.5" customHeight="1">
      <c r="BE786" s="1"/>
      <c r="BF786" s="1"/>
      <c r="BG786" s="46"/>
    </row>
    <row r="787" spans="57:59" ht="70.5" customHeight="1">
      <c r="BE787" s="1"/>
      <c r="BF787" s="1"/>
      <c r="BG787" s="46"/>
    </row>
    <row r="788" spans="57:59" ht="70.5" customHeight="1">
      <c r="BE788" s="1"/>
      <c r="BF788" s="1"/>
      <c r="BG788" s="46"/>
    </row>
    <row r="789" spans="57:59" ht="70.5" customHeight="1">
      <c r="BE789" s="1"/>
      <c r="BF789" s="1"/>
      <c r="BG789" s="46"/>
    </row>
    <row r="790" spans="57:59" ht="70.5" customHeight="1">
      <c r="BE790" s="1"/>
      <c r="BF790" s="1"/>
      <c r="BG790" s="46"/>
    </row>
    <row r="791" spans="57:59" ht="70.5" customHeight="1">
      <c r="BE791" s="1"/>
      <c r="BF791" s="1"/>
      <c r="BG791" s="46"/>
    </row>
    <row r="792" spans="57:59" ht="70.5" customHeight="1">
      <c r="BE792" s="1"/>
      <c r="BF792" s="1"/>
      <c r="BG792" s="46"/>
    </row>
    <row r="793" spans="57:59" ht="70.5" customHeight="1">
      <c r="BE793" s="1"/>
      <c r="BF793" s="1"/>
      <c r="BG793" s="46"/>
    </row>
    <row r="794" spans="57:59" ht="70.5" customHeight="1">
      <c r="BE794" s="1"/>
      <c r="BF794" s="1"/>
      <c r="BG794" s="46"/>
    </row>
    <row r="795" spans="57:59" ht="70.5" customHeight="1">
      <c r="BE795" s="1"/>
      <c r="BF795" s="1"/>
      <c r="BG795" s="46"/>
    </row>
    <row r="796" spans="57:59" ht="70.5" customHeight="1">
      <c r="BE796" s="1"/>
      <c r="BF796" s="1"/>
      <c r="BG796" s="46"/>
    </row>
    <row r="797" spans="57:59" ht="70.5" customHeight="1">
      <c r="BE797" s="1"/>
      <c r="BF797" s="1"/>
      <c r="BG797" s="46"/>
    </row>
    <row r="798" spans="57:59" ht="70.5" customHeight="1">
      <c r="BE798" s="1"/>
      <c r="BF798" s="1"/>
      <c r="BG798" s="46"/>
    </row>
    <row r="799" spans="57:59" ht="70.5" customHeight="1">
      <c r="BE799" s="1"/>
      <c r="BF799" s="1"/>
      <c r="BG799" s="46"/>
    </row>
    <row r="800" spans="57:59" ht="70.5" customHeight="1">
      <c r="BE800" s="1"/>
      <c r="BF800" s="1"/>
      <c r="BG800" s="46"/>
    </row>
    <row r="801" spans="57:59" ht="70.5" customHeight="1">
      <c r="BE801" s="1"/>
      <c r="BF801" s="1"/>
      <c r="BG801" s="46"/>
    </row>
    <row r="802" spans="57:59" ht="70.5" customHeight="1">
      <c r="BE802" s="1"/>
      <c r="BF802" s="1"/>
      <c r="BG802" s="46"/>
    </row>
    <row r="803" spans="57:59" ht="70.5" customHeight="1">
      <c r="BE803" s="1"/>
      <c r="BF803" s="1"/>
      <c r="BG803" s="46"/>
    </row>
    <row r="804" spans="57:59" ht="70.5" customHeight="1">
      <c r="BE804" s="1"/>
      <c r="BF804" s="1"/>
      <c r="BG804" s="46"/>
    </row>
    <row r="805" spans="57:59" ht="70.5" customHeight="1">
      <c r="BE805" s="1"/>
      <c r="BF805" s="1"/>
      <c r="BG805" s="46"/>
    </row>
    <row r="806" spans="57:59" ht="70.5" customHeight="1">
      <c r="BE806" s="1"/>
      <c r="BF806" s="1"/>
      <c r="BG806" s="46"/>
    </row>
    <row r="807" spans="57:59" ht="70.5" customHeight="1">
      <c r="BE807" s="1"/>
      <c r="BF807" s="1"/>
      <c r="BG807" s="46"/>
    </row>
    <row r="808" spans="57:59" ht="70.5" customHeight="1">
      <c r="BE808" s="1"/>
      <c r="BF808" s="1"/>
      <c r="BG808" s="46"/>
    </row>
    <row r="809" spans="57:59" ht="70.5" customHeight="1">
      <c r="BE809" s="1"/>
      <c r="BF809" s="1"/>
      <c r="BG809" s="46"/>
    </row>
    <row r="810" spans="57:59" ht="70.5" customHeight="1">
      <c r="BE810" s="1"/>
      <c r="BF810" s="1"/>
      <c r="BG810" s="46"/>
    </row>
    <row r="811" spans="57:59" ht="70.5" customHeight="1">
      <c r="BE811" s="1"/>
      <c r="BF811" s="1"/>
      <c r="BG811" s="46"/>
    </row>
    <row r="812" spans="57:59" ht="70.5" customHeight="1">
      <c r="BE812" s="1"/>
      <c r="BF812" s="1"/>
      <c r="BG812" s="46"/>
    </row>
    <row r="813" spans="57:59" ht="70.5" customHeight="1">
      <c r="BE813" s="1"/>
      <c r="BF813" s="1"/>
      <c r="BG813" s="46"/>
    </row>
    <row r="814" spans="57:59" ht="70.5" customHeight="1">
      <c r="BE814" s="1"/>
      <c r="BF814" s="1"/>
      <c r="BG814" s="46"/>
    </row>
    <row r="815" spans="57:59" ht="70.5" customHeight="1">
      <c r="BE815" s="1"/>
      <c r="BF815" s="1"/>
      <c r="BG815" s="46"/>
    </row>
    <row r="816" spans="57:59" ht="70.5" customHeight="1">
      <c r="BE816" s="1"/>
      <c r="BF816" s="1"/>
      <c r="BG816" s="46"/>
    </row>
    <row r="817" spans="57:59" ht="70.5" customHeight="1">
      <c r="BE817" s="1"/>
      <c r="BF817" s="1"/>
      <c r="BG817" s="46"/>
    </row>
    <row r="818" spans="57:59" ht="70.5" customHeight="1">
      <c r="BE818" s="1"/>
      <c r="BF818" s="1"/>
      <c r="BG818" s="46"/>
    </row>
    <row r="819" spans="57:59" ht="70.5" customHeight="1">
      <c r="BE819" s="1"/>
      <c r="BF819" s="1"/>
      <c r="BG819" s="46"/>
    </row>
    <row r="820" spans="57:59" ht="70.5" customHeight="1">
      <c r="BE820" s="1"/>
      <c r="BF820" s="1"/>
      <c r="BG820" s="46"/>
    </row>
    <row r="821" spans="57:59" ht="70.5" customHeight="1">
      <c r="BE821" s="1"/>
      <c r="BF821" s="1"/>
      <c r="BG821" s="46"/>
    </row>
    <row r="822" spans="57:59" ht="70.5" customHeight="1">
      <c r="BE822" s="1"/>
      <c r="BF822" s="1"/>
      <c r="BG822" s="46"/>
    </row>
    <row r="823" ht="70.5" customHeight="1"/>
    <row r="824" ht="70.5" customHeight="1"/>
    <row r="825" ht="70.5" customHeight="1"/>
    <row r="826" ht="70.5" customHeight="1"/>
    <row r="827" ht="70.5" customHeight="1"/>
    <row r="828" ht="70.5" customHeight="1"/>
    <row r="829" ht="70.5" customHeight="1"/>
    <row r="830" ht="70.5" customHeight="1"/>
    <row r="831" ht="70.5" customHeight="1"/>
    <row r="832" ht="70.5" customHeight="1"/>
    <row r="833" ht="70.5" customHeight="1"/>
    <row r="834" ht="70.5" customHeight="1"/>
    <row r="835" ht="70.5" customHeight="1"/>
    <row r="836" ht="70.5" customHeight="1"/>
    <row r="837" ht="70.5" customHeight="1"/>
    <row r="838" ht="70.5" customHeight="1"/>
    <row r="839" ht="70.5" customHeight="1"/>
    <row r="840" ht="70.5" customHeight="1"/>
    <row r="841" ht="70.5" customHeight="1"/>
    <row r="842" ht="70.5" customHeight="1"/>
    <row r="843" ht="70.5" customHeight="1"/>
    <row r="844" ht="70.5" customHeight="1"/>
    <row r="845" ht="70.5" customHeight="1"/>
    <row r="846" ht="70.5" customHeight="1"/>
    <row r="847" ht="70.5" customHeight="1"/>
    <row r="848" ht="70.5" customHeight="1"/>
    <row r="849" ht="70.5" customHeight="1"/>
    <row r="850" ht="70.5" customHeight="1"/>
    <row r="851" ht="70.5" customHeight="1"/>
    <row r="852" ht="70.5" customHeight="1"/>
    <row r="853" ht="70.5" customHeight="1"/>
    <row r="854" ht="70.5" customHeight="1"/>
    <row r="855" ht="70.5" customHeight="1"/>
    <row r="856" ht="70.5" customHeight="1"/>
    <row r="857" ht="70.5" customHeight="1"/>
    <row r="858" ht="70.5" customHeight="1"/>
    <row r="859" ht="70.5" customHeight="1"/>
    <row r="860" ht="70.5" customHeight="1"/>
    <row r="861" ht="70.5" customHeight="1"/>
    <row r="862" ht="70.5" customHeight="1"/>
    <row r="863" ht="70.5" customHeight="1"/>
    <row r="864" ht="70.5" customHeight="1"/>
    <row r="865" ht="70.5" customHeight="1"/>
    <row r="866" ht="70.5" customHeight="1"/>
    <row r="867" ht="70.5" customHeight="1"/>
    <row r="868" ht="70.5" customHeight="1"/>
    <row r="869" ht="70.5" customHeight="1"/>
    <row r="870" ht="70.5" customHeight="1"/>
    <row r="871" ht="70.5" customHeight="1"/>
    <row r="872" ht="70.5" customHeight="1"/>
    <row r="873" ht="70.5" customHeight="1"/>
    <row r="874" ht="70.5" customHeight="1"/>
    <row r="875" ht="70.5" customHeight="1"/>
    <row r="876" ht="70.5" customHeight="1"/>
    <row r="877" ht="70.5" customHeight="1"/>
    <row r="878" ht="70.5" customHeight="1"/>
    <row r="879" ht="70.5" customHeight="1"/>
    <row r="880" ht="70.5" customHeight="1"/>
    <row r="881" ht="70.5" customHeight="1"/>
    <row r="882" ht="70.5" customHeight="1"/>
    <row r="883" ht="70.5" customHeight="1"/>
    <row r="884" ht="70.5" customHeight="1"/>
    <row r="885" ht="70.5" customHeight="1"/>
    <row r="886" ht="70.5" customHeight="1"/>
    <row r="887" ht="70.5" customHeight="1"/>
    <row r="888" ht="70.5" customHeight="1"/>
    <row r="889" ht="70.5" customHeight="1"/>
    <row r="890" ht="70.5" customHeight="1"/>
    <row r="891" ht="70.5" customHeight="1"/>
    <row r="892" ht="70.5" customHeight="1"/>
    <row r="893" ht="70.5" customHeight="1"/>
    <row r="894" ht="70.5" customHeight="1"/>
    <row r="895" ht="70.5" customHeight="1"/>
    <row r="896" ht="70.5" customHeight="1"/>
    <row r="897" ht="70.5" customHeight="1"/>
    <row r="898" ht="70.5" customHeight="1"/>
    <row r="899" ht="70.5" customHeight="1"/>
    <row r="900" ht="70.5" customHeight="1"/>
    <row r="901" ht="70.5" customHeight="1"/>
    <row r="902" ht="70.5" customHeight="1"/>
    <row r="903" ht="70.5" customHeight="1"/>
    <row r="904" ht="70.5" customHeight="1"/>
    <row r="905" ht="70.5" customHeight="1"/>
    <row r="906" ht="70.5" customHeight="1"/>
    <row r="907" ht="70.5" customHeight="1"/>
    <row r="908" ht="70.5" customHeight="1"/>
    <row r="909" ht="70.5" customHeight="1"/>
    <row r="910" ht="70.5" customHeight="1"/>
    <row r="911" ht="70.5" customHeight="1"/>
    <row r="912" ht="70.5" customHeight="1"/>
    <row r="913" ht="70.5" customHeight="1"/>
    <row r="914" ht="70.5" customHeight="1"/>
    <row r="915" ht="70.5" customHeight="1"/>
    <row r="916" ht="70.5" customHeight="1"/>
    <row r="917" ht="70.5" customHeight="1"/>
    <row r="918" ht="70.5" customHeight="1"/>
    <row r="919" ht="70.5" customHeight="1"/>
    <row r="920" ht="70.5" customHeight="1"/>
    <row r="921" ht="70.5" customHeight="1"/>
    <row r="922" ht="70.5" customHeight="1"/>
    <row r="923" ht="70.5" customHeight="1"/>
  </sheetData>
  <sheetProtection sheet="1" objects="1" scenarios="1" selectLockedCells="1"/>
  <mergeCells count="17">
    <mergeCell ref="AI3:AL3"/>
    <mergeCell ref="AM3:AP3"/>
    <mergeCell ref="AA3:AB3"/>
    <mergeCell ref="V3:W3"/>
    <mergeCell ref="AE3:AH3"/>
    <mergeCell ref="B3:C3"/>
    <mergeCell ref="G3:H3"/>
    <mergeCell ref="L3:M3"/>
    <mergeCell ref="Q3:R3"/>
    <mergeCell ref="AI52:AL52"/>
    <mergeCell ref="AM52:AP52"/>
    <mergeCell ref="AI145:AL145"/>
    <mergeCell ref="AM145:AP145"/>
    <mergeCell ref="AI83:AL83"/>
    <mergeCell ref="AM83:AP83"/>
    <mergeCell ref="AI114:AL114"/>
    <mergeCell ref="AM114:AP114"/>
  </mergeCells>
  <conditionalFormatting sqref="AC36:AC41 I4:I33 N4:N33 S4:S33 X4:X33 AC4:AC33 D36:D42 I36:I41 N36:N41 S36:S41 X36:X41 D4:D33">
    <cfRule type="cellIs" priority="1" dxfId="9" operator="between" stopIfTrue="1">
      <formula>1</formula>
      <formula>3</formula>
    </cfRule>
  </conditionalFormatting>
  <printOptions horizontalCentered="1" verticalCentered="1"/>
  <pageMargins left="0" right="0" top="0.2" bottom="0" header="0.51" footer="0.51"/>
  <pageSetup fitToHeight="1" fitToWidth="1" horizontalDpi="300" verticalDpi="300" orientation="landscape" paperSize="9" scale="24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A189"/>
  <sheetViews>
    <sheetView showGridLines="0" showRowColHeaders="0" showZeros="0" zoomScale="75" zoomScaleNormal="75" workbookViewId="0" topLeftCell="A1">
      <pane xSplit="13" ySplit="5" topLeftCell="N6" activePane="bottomRight" state="frozen"/>
      <selection pane="topLeft" activeCell="A1" sqref="A1"/>
      <selection pane="topRight" activeCell="O1" sqref="O1:Q65536"/>
      <selection pane="bottomLeft" activeCell="A6" sqref="A6"/>
      <selection pane="bottomRight" activeCell="C9" sqref="C9"/>
    </sheetView>
  </sheetViews>
  <sheetFormatPr defaultColWidth="11.00390625" defaultRowHeight="12.75"/>
  <cols>
    <col min="1" max="1" width="10.75390625" style="37" customWidth="1"/>
    <col min="2" max="3" width="12.625" style="11" customWidth="1"/>
    <col min="4" max="4" width="10.75390625" style="11" customWidth="1"/>
    <col min="5" max="5" width="68.75390625" style="11" customWidth="1"/>
    <col min="6" max="6" width="0" style="11" hidden="1" customWidth="1"/>
    <col min="7" max="8" width="0" style="10" hidden="1" customWidth="1"/>
    <col min="9" max="10" width="10.75390625" style="10" hidden="1" customWidth="1"/>
    <col min="11" max="11" width="0" style="10" hidden="1" customWidth="1"/>
    <col min="12" max="14" width="10.75390625" style="10" customWidth="1"/>
    <col min="15" max="17" width="10.75390625" style="10" hidden="1" customWidth="1"/>
    <col min="18" max="18" width="10.75390625" style="10" customWidth="1"/>
    <col min="19" max="22" width="0" style="10" hidden="1" customWidth="1"/>
    <col min="23" max="24" width="10.75390625" style="10" hidden="1" customWidth="1"/>
    <col min="25" max="26" width="0" style="10" hidden="1" customWidth="1"/>
    <col min="27" max="16384" width="10.75390625" style="10" customWidth="1"/>
  </cols>
  <sheetData>
    <row r="1" spans="12:17" ht="21.75" customHeight="1">
      <c r="L1" s="72"/>
      <c r="M1" s="72"/>
      <c r="N1" s="72"/>
      <c r="O1" s="72"/>
      <c r="P1" s="72"/>
      <c r="Q1" s="72"/>
    </row>
    <row r="2" spans="2:25" ht="28.5" customHeight="1" thickBot="1">
      <c r="B2" s="184" t="s">
        <v>26</v>
      </c>
      <c r="C2" s="185"/>
      <c r="L2" s="180"/>
      <c r="M2" s="180"/>
      <c r="N2" s="180"/>
      <c r="O2" s="180"/>
      <c r="P2" s="180"/>
      <c r="Q2" s="180"/>
      <c r="S2" s="11" t="s">
        <v>17</v>
      </c>
      <c r="T2" s="179" t="s">
        <v>19</v>
      </c>
      <c r="U2" s="179"/>
      <c r="V2" s="179"/>
      <c r="W2" s="179"/>
      <c r="X2" s="179"/>
      <c r="Y2" s="179"/>
    </row>
    <row r="3" spans="2:25" ht="27.75" customHeight="1" thickBot="1">
      <c r="B3" s="42" t="s">
        <v>1</v>
      </c>
      <c r="C3" s="30"/>
      <c r="D3" s="30"/>
      <c r="F3" s="11" t="s">
        <v>7</v>
      </c>
      <c r="G3" s="11" t="s">
        <v>6</v>
      </c>
      <c r="L3" s="35"/>
      <c r="M3" s="35"/>
      <c r="N3" s="35"/>
      <c r="O3" s="35"/>
      <c r="P3" s="35"/>
      <c r="Q3" s="35"/>
      <c r="S3" s="34">
        <f>MIN(T3:Y3)</f>
        <v>0</v>
      </c>
      <c r="T3" s="33">
        <f aca="true" t="shared" si="0" ref="T3:Y3">SUM(L6:L185)</f>
        <v>0</v>
      </c>
      <c r="U3" s="33">
        <f t="shared" si="0"/>
        <v>0</v>
      </c>
      <c r="V3" s="33">
        <f t="shared" si="0"/>
        <v>0</v>
      </c>
      <c r="W3" s="33">
        <f t="shared" si="0"/>
        <v>0</v>
      </c>
      <c r="X3" s="33">
        <f t="shared" si="0"/>
        <v>0</v>
      </c>
      <c r="Y3" s="33">
        <f t="shared" si="0"/>
        <v>0</v>
      </c>
    </row>
    <row r="4" spans="2:27" ht="27.75" customHeight="1">
      <c r="B4" s="178" t="s">
        <v>0</v>
      </c>
      <c r="C4" s="178"/>
      <c r="D4" s="178"/>
      <c r="E4" s="178"/>
      <c r="G4" s="11"/>
      <c r="L4" s="71"/>
      <c r="M4" s="71"/>
      <c r="N4" s="71"/>
      <c r="O4" s="71"/>
      <c r="P4" s="71"/>
      <c r="Q4" s="71"/>
      <c r="AA4" s="65" t="s">
        <v>27</v>
      </c>
    </row>
    <row r="5" spans="1:7" s="41" customFormat="1" ht="21" customHeight="1" thickBot="1">
      <c r="A5" s="78"/>
      <c r="B5" s="39" t="s">
        <v>6</v>
      </c>
      <c r="C5" s="39" t="s">
        <v>7</v>
      </c>
      <c r="D5" s="40"/>
      <c r="E5" s="40"/>
      <c r="F5" s="40"/>
      <c r="G5" s="40"/>
    </row>
    <row r="6" spans="1:23" ht="24.75" customHeight="1" thickBot="1">
      <c r="A6" s="77">
        <f>COUNTIF($C$6:$C$185,ArrivéeG!C6)+COUNTIF(ArrivéeF!$C$6:C$185,ArrivéeG!C6)</f>
        <v>0</v>
      </c>
      <c r="B6" s="81">
        <v>1</v>
      </c>
      <c r="C6" s="80"/>
      <c r="D6" s="28">
        <f>IF(C6="","",COUNTIF($F$6:$F$185,C6))</f>
      </c>
      <c r="E6" s="76">
        <f>IF(A6&gt;1,"ERREUR ! Double arrivée ou dossard dans F et G",IF(D6=0," ERREUR ! Dossard inconnu",0))</f>
        <v>0</v>
      </c>
      <c r="F6" s="13">
        <v>101</v>
      </c>
      <c r="G6" s="12" t="e">
        <f>MATCH(F6,$C$6:$C$185,0)</f>
        <v>#N/A</v>
      </c>
      <c r="I6" s="29" t="s">
        <v>16</v>
      </c>
      <c r="J6" s="31">
        <f>COUNTA(C6:C185)</f>
        <v>0</v>
      </c>
      <c r="K6" s="32">
        <f>IF(ISNUMBER(G6)=TRUE,1,0)</f>
        <v>0</v>
      </c>
      <c r="L6" s="36">
        <f>IF($K6=1,IF(AND($F6&gt;100,$F6&lt;200),1,0),0)</f>
        <v>0</v>
      </c>
      <c r="M6" s="36">
        <f>IF($K6=1,IF(AND($F6&gt;200,$F6&lt;300),1,0),0)</f>
        <v>0</v>
      </c>
      <c r="N6" s="36">
        <f>IF($K6=1,IF(AND($F6&gt;300,$F6&lt;400),1,0),0)</f>
        <v>0</v>
      </c>
      <c r="O6" s="36">
        <f>IF($K6=1,IF(AND($F6&gt;400,$F6&lt;500),1,0),0)</f>
        <v>0</v>
      </c>
      <c r="P6" s="36">
        <f>IF($K6=1,IF(AND($F6&gt;500,$F6&lt;600),1,0),0)</f>
        <v>0</v>
      </c>
      <c r="Q6" s="36">
        <f>IF($K6=1,IF(AND($F6&gt;600,$F6&lt;700),1,0),0)</f>
        <v>0</v>
      </c>
      <c r="R6" s="37"/>
      <c r="S6" s="37"/>
      <c r="T6" s="37"/>
      <c r="U6" s="37"/>
      <c r="V6" s="37"/>
      <c r="W6" s="37"/>
    </row>
    <row r="7" spans="1:23" ht="24.75" customHeight="1">
      <c r="A7" s="77">
        <f>COUNTIF($C$6:$C$185,ArrivéeG!C7)+COUNTIF(ArrivéeF!$C$6:C$185,ArrivéeG!C7)</f>
        <v>0</v>
      </c>
      <c r="B7" s="81">
        <v>2</v>
      </c>
      <c r="C7" s="80"/>
      <c r="D7" s="28">
        <f aca="true" t="shared" si="1" ref="D7:D70">IF(C7="","",COUNTIF($F$6:$F$185,C7))</f>
      </c>
      <c r="E7" s="76">
        <f aca="true" t="shared" si="2" ref="E7:E70">IF(A7&gt;1,"ERREUR ! Double arrivée ou dossard dans F et G",IF(D7=0," ERREUR ! Dossard inconnu",0))</f>
        <v>0</v>
      </c>
      <c r="F7" s="13">
        <v>102</v>
      </c>
      <c r="G7" s="12" t="e">
        <f aca="true" t="shared" si="3" ref="G7:G70">MATCH(F7,$C$6:$C$185,0)</f>
        <v>#N/A</v>
      </c>
      <c r="K7" s="32">
        <f>IF(ISNUMBER(G7)=TRUE,1,0)</f>
        <v>0</v>
      </c>
      <c r="L7" s="36">
        <f aca="true" t="shared" si="4" ref="L7:L70">IF($K7=1,IF(AND($F7&gt;100,$F7&lt;200),1,0),0)</f>
        <v>0</v>
      </c>
      <c r="M7" s="36">
        <f aca="true" t="shared" si="5" ref="M7:M70">IF($K7=1,IF(AND($F7&gt;200,$F7&lt;300),1,0),0)</f>
        <v>0</v>
      </c>
      <c r="N7" s="36">
        <f aca="true" t="shared" si="6" ref="N7:N70">IF($K7=1,IF(AND($F7&gt;300,$F7&lt;400),1,0),0)</f>
        <v>0</v>
      </c>
      <c r="O7" s="36">
        <f aca="true" t="shared" si="7" ref="O7:O70">IF($K7=1,IF(AND($F7&gt;400,$F7&lt;500),1,0),0)</f>
        <v>0</v>
      </c>
      <c r="P7" s="36">
        <f aca="true" t="shared" si="8" ref="P7:P70">IF($K7=1,IF(AND($F7&gt;500,$F7&lt;600),1,0),0)</f>
        <v>0</v>
      </c>
      <c r="Q7" s="36">
        <f aca="true" t="shared" si="9" ref="Q7:Q70">IF($K7=1,IF(AND($F7&gt;600,$F7&lt;700),1,0),0)</f>
        <v>0</v>
      </c>
      <c r="R7" s="37"/>
      <c r="S7" s="37"/>
      <c r="T7" s="37"/>
      <c r="U7" s="37"/>
      <c r="V7" s="37"/>
      <c r="W7" s="37"/>
    </row>
    <row r="8" spans="1:23" ht="24.75" customHeight="1">
      <c r="A8" s="77">
        <f>COUNTIF($C$6:$C$185,ArrivéeG!C8)+COUNTIF(ArrivéeF!$C$6:C$185,ArrivéeG!C8)</f>
        <v>0</v>
      </c>
      <c r="B8" s="81">
        <v>3</v>
      </c>
      <c r="C8" s="80"/>
      <c r="D8" s="28">
        <f t="shared" si="1"/>
      </c>
      <c r="E8" s="76">
        <f t="shared" si="2"/>
        <v>0</v>
      </c>
      <c r="F8" s="13">
        <v>103</v>
      </c>
      <c r="G8" s="12" t="e">
        <f t="shared" si="3"/>
        <v>#N/A</v>
      </c>
      <c r="K8" s="32">
        <f>IF(ISNUMBER(G8)=TRUE,1,0)</f>
        <v>0</v>
      </c>
      <c r="L8" s="36">
        <f t="shared" si="4"/>
        <v>0</v>
      </c>
      <c r="M8" s="36">
        <f t="shared" si="5"/>
        <v>0</v>
      </c>
      <c r="N8" s="36">
        <f t="shared" si="6"/>
        <v>0</v>
      </c>
      <c r="O8" s="36">
        <f t="shared" si="7"/>
        <v>0</v>
      </c>
      <c r="P8" s="36">
        <f t="shared" si="8"/>
        <v>0</v>
      </c>
      <c r="Q8" s="36">
        <f t="shared" si="9"/>
        <v>0</v>
      </c>
      <c r="R8" s="37"/>
      <c r="S8" s="37"/>
      <c r="T8" s="37"/>
      <c r="U8" s="37"/>
      <c r="V8" s="37"/>
      <c r="W8" s="37"/>
    </row>
    <row r="9" spans="1:23" ht="24.75" customHeight="1">
      <c r="A9" s="77">
        <f>COUNTIF($C$6:$C$185,ArrivéeG!C9)+COUNTIF(ArrivéeF!$C$6:C$185,ArrivéeG!C9)</f>
        <v>0</v>
      </c>
      <c r="B9" s="81">
        <v>4</v>
      </c>
      <c r="C9" s="80"/>
      <c r="D9" s="28">
        <f t="shared" si="1"/>
      </c>
      <c r="E9" s="76">
        <f t="shared" si="2"/>
        <v>0</v>
      </c>
      <c r="F9" s="13">
        <v>104</v>
      </c>
      <c r="G9" s="12" t="e">
        <f t="shared" si="3"/>
        <v>#N/A</v>
      </c>
      <c r="K9" s="32">
        <f>IF(ISNUMBER(G9)=TRUE,1,0)</f>
        <v>0</v>
      </c>
      <c r="L9" s="36">
        <f t="shared" si="4"/>
        <v>0</v>
      </c>
      <c r="M9" s="36">
        <f t="shared" si="5"/>
        <v>0</v>
      </c>
      <c r="N9" s="36">
        <f t="shared" si="6"/>
        <v>0</v>
      </c>
      <c r="O9" s="36">
        <f t="shared" si="7"/>
        <v>0</v>
      </c>
      <c r="P9" s="36">
        <f t="shared" si="8"/>
        <v>0</v>
      </c>
      <c r="Q9" s="36">
        <f t="shared" si="9"/>
        <v>0</v>
      </c>
      <c r="R9" s="37"/>
      <c r="S9" s="37"/>
      <c r="T9" s="37"/>
      <c r="U9" s="37"/>
      <c r="V9" s="37"/>
      <c r="W9" s="37"/>
    </row>
    <row r="10" spans="1:23" ht="24.75" customHeight="1">
      <c r="A10" s="77">
        <f>COUNTIF($C$6:$C$185,ArrivéeG!C10)+COUNTIF(ArrivéeF!$C$6:C$185,ArrivéeG!C10)</f>
        <v>0</v>
      </c>
      <c r="B10" s="81">
        <v>5</v>
      </c>
      <c r="C10" s="80"/>
      <c r="D10" s="28">
        <f t="shared" si="1"/>
      </c>
      <c r="E10" s="76">
        <f t="shared" si="2"/>
        <v>0</v>
      </c>
      <c r="F10" s="13">
        <v>105</v>
      </c>
      <c r="G10" s="12" t="e">
        <f t="shared" si="3"/>
        <v>#N/A</v>
      </c>
      <c r="K10" s="32">
        <f aca="true" t="shared" si="10" ref="K10:K73">IF(ISNUMBER(G10)=TRUE,1,0)</f>
        <v>0</v>
      </c>
      <c r="L10" s="36">
        <f t="shared" si="4"/>
        <v>0</v>
      </c>
      <c r="M10" s="36">
        <f t="shared" si="5"/>
        <v>0</v>
      </c>
      <c r="N10" s="36">
        <f t="shared" si="6"/>
        <v>0</v>
      </c>
      <c r="O10" s="36">
        <f t="shared" si="7"/>
        <v>0</v>
      </c>
      <c r="P10" s="36">
        <f t="shared" si="8"/>
        <v>0</v>
      </c>
      <c r="Q10" s="36">
        <f t="shared" si="9"/>
        <v>0</v>
      </c>
      <c r="R10" s="37"/>
      <c r="S10" s="37"/>
      <c r="T10" s="37"/>
      <c r="U10" s="37"/>
      <c r="V10" s="37"/>
      <c r="W10" s="37"/>
    </row>
    <row r="11" spans="1:23" ht="24.75" customHeight="1">
      <c r="A11" s="77">
        <f>COUNTIF($C$6:$C$185,ArrivéeG!C11)+COUNTIF(ArrivéeF!$C$6:C$185,ArrivéeG!C11)</f>
        <v>0</v>
      </c>
      <c r="B11" s="81">
        <v>6</v>
      </c>
      <c r="C11" s="80"/>
      <c r="D11" s="28">
        <f t="shared" si="1"/>
      </c>
      <c r="E11" s="76">
        <f t="shared" si="2"/>
        <v>0</v>
      </c>
      <c r="F11" s="13">
        <v>106</v>
      </c>
      <c r="G11" s="12" t="e">
        <f t="shared" si="3"/>
        <v>#N/A</v>
      </c>
      <c r="K11" s="32">
        <f t="shared" si="10"/>
        <v>0</v>
      </c>
      <c r="L11" s="36">
        <f t="shared" si="4"/>
        <v>0</v>
      </c>
      <c r="M11" s="36">
        <f t="shared" si="5"/>
        <v>0</v>
      </c>
      <c r="N11" s="36">
        <f t="shared" si="6"/>
        <v>0</v>
      </c>
      <c r="O11" s="36">
        <f t="shared" si="7"/>
        <v>0</v>
      </c>
      <c r="P11" s="36">
        <f t="shared" si="8"/>
        <v>0</v>
      </c>
      <c r="Q11" s="36">
        <f t="shared" si="9"/>
        <v>0</v>
      </c>
      <c r="R11" s="37"/>
      <c r="S11" s="37"/>
      <c r="T11" s="37"/>
      <c r="U11" s="37"/>
      <c r="V11" s="37"/>
      <c r="W11" s="37"/>
    </row>
    <row r="12" spans="1:23" ht="24.75" customHeight="1">
      <c r="A12" s="77">
        <f>COUNTIF($C$6:$C$185,ArrivéeG!C12)+COUNTIF(ArrivéeF!$C$6:C$185,ArrivéeG!C12)</f>
        <v>0</v>
      </c>
      <c r="B12" s="81">
        <v>7</v>
      </c>
      <c r="C12" s="80"/>
      <c r="D12" s="28">
        <f t="shared" si="1"/>
      </c>
      <c r="E12" s="76">
        <f t="shared" si="2"/>
        <v>0</v>
      </c>
      <c r="F12" s="13">
        <v>107</v>
      </c>
      <c r="G12" s="12" t="e">
        <f t="shared" si="3"/>
        <v>#N/A</v>
      </c>
      <c r="K12" s="32">
        <f t="shared" si="10"/>
        <v>0</v>
      </c>
      <c r="L12" s="36">
        <f t="shared" si="4"/>
        <v>0</v>
      </c>
      <c r="M12" s="36">
        <f t="shared" si="5"/>
        <v>0</v>
      </c>
      <c r="N12" s="36">
        <f t="shared" si="6"/>
        <v>0</v>
      </c>
      <c r="O12" s="36">
        <f t="shared" si="7"/>
        <v>0</v>
      </c>
      <c r="P12" s="36">
        <f t="shared" si="8"/>
        <v>0</v>
      </c>
      <c r="Q12" s="36">
        <f t="shared" si="9"/>
        <v>0</v>
      </c>
      <c r="R12" s="37"/>
      <c r="S12" s="37"/>
      <c r="T12" s="37"/>
      <c r="U12" s="37"/>
      <c r="V12" s="37"/>
      <c r="W12" s="37"/>
    </row>
    <row r="13" spans="1:23" ht="24.75" customHeight="1">
      <c r="A13" s="77">
        <f>COUNTIF($C$6:$C$185,ArrivéeG!C13)+COUNTIF(ArrivéeF!$C$6:C$185,ArrivéeG!C13)</f>
        <v>0</v>
      </c>
      <c r="B13" s="81">
        <v>8</v>
      </c>
      <c r="C13" s="80"/>
      <c r="D13" s="28">
        <f t="shared" si="1"/>
      </c>
      <c r="E13" s="76">
        <f t="shared" si="2"/>
        <v>0</v>
      </c>
      <c r="F13" s="13">
        <v>108</v>
      </c>
      <c r="G13" s="12" t="e">
        <f t="shared" si="3"/>
        <v>#N/A</v>
      </c>
      <c r="K13" s="32">
        <f t="shared" si="10"/>
        <v>0</v>
      </c>
      <c r="L13" s="36">
        <f t="shared" si="4"/>
        <v>0</v>
      </c>
      <c r="M13" s="36">
        <f t="shared" si="5"/>
        <v>0</v>
      </c>
      <c r="N13" s="36">
        <f t="shared" si="6"/>
        <v>0</v>
      </c>
      <c r="O13" s="36">
        <f t="shared" si="7"/>
        <v>0</v>
      </c>
      <c r="P13" s="36">
        <f t="shared" si="8"/>
        <v>0</v>
      </c>
      <c r="Q13" s="36">
        <f t="shared" si="9"/>
        <v>0</v>
      </c>
      <c r="R13" s="37"/>
      <c r="S13" s="37"/>
      <c r="T13" s="37"/>
      <c r="U13" s="37"/>
      <c r="V13" s="37"/>
      <c r="W13" s="37"/>
    </row>
    <row r="14" spans="1:23" ht="24.75" customHeight="1">
      <c r="A14" s="77">
        <f>COUNTIF($C$6:$C$185,ArrivéeG!C14)+COUNTIF(ArrivéeF!$C$6:C$185,ArrivéeG!C14)</f>
        <v>0</v>
      </c>
      <c r="B14" s="81">
        <v>9</v>
      </c>
      <c r="C14" s="80"/>
      <c r="D14" s="28">
        <f t="shared" si="1"/>
      </c>
      <c r="E14" s="76">
        <f t="shared" si="2"/>
        <v>0</v>
      </c>
      <c r="F14" s="13">
        <v>109</v>
      </c>
      <c r="G14" s="12" t="e">
        <f t="shared" si="3"/>
        <v>#N/A</v>
      </c>
      <c r="K14" s="32">
        <f t="shared" si="10"/>
        <v>0</v>
      </c>
      <c r="L14" s="36">
        <f t="shared" si="4"/>
        <v>0</v>
      </c>
      <c r="M14" s="36">
        <f t="shared" si="5"/>
        <v>0</v>
      </c>
      <c r="N14" s="36">
        <f t="shared" si="6"/>
        <v>0</v>
      </c>
      <c r="O14" s="36">
        <f t="shared" si="7"/>
        <v>0</v>
      </c>
      <c r="P14" s="36">
        <f t="shared" si="8"/>
        <v>0</v>
      </c>
      <c r="Q14" s="36">
        <f t="shared" si="9"/>
        <v>0</v>
      </c>
      <c r="R14" s="37"/>
      <c r="S14" s="37"/>
      <c r="T14" s="37"/>
      <c r="U14" s="37"/>
      <c r="V14" s="37"/>
      <c r="W14" s="37"/>
    </row>
    <row r="15" spans="1:23" ht="24.75" customHeight="1">
      <c r="A15" s="77">
        <f>COUNTIF($C$6:$C$185,ArrivéeG!C15)+COUNTIF(ArrivéeF!$C$6:C$185,ArrivéeG!C15)</f>
        <v>0</v>
      </c>
      <c r="B15" s="81">
        <v>10</v>
      </c>
      <c r="C15" s="80"/>
      <c r="D15" s="28">
        <f t="shared" si="1"/>
      </c>
      <c r="E15" s="76">
        <f t="shared" si="2"/>
        <v>0</v>
      </c>
      <c r="F15" s="13">
        <v>110</v>
      </c>
      <c r="G15" s="12" t="e">
        <f t="shared" si="3"/>
        <v>#N/A</v>
      </c>
      <c r="K15" s="32">
        <f t="shared" si="10"/>
        <v>0</v>
      </c>
      <c r="L15" s="36">
        <f t="shared" si="4"/>
        <v>0</v>
      </c>
      <c r="M15" s="36">
        <f t="shared" si="5"/>
        <v>0</v>
      </c>
      <c r="N15" s="36">
        <f t="shared" si="6"/>
        <v>0</v>
      </c>
      <c r="O15" s="36">
        <f t="shared" si="7"/>
        <v>0</v>
      </c>
      <c r="P15" s="36">
        <f t="shared" si="8"/>
        <v>0</v>
      </c>
      <c r="Q15" s="36">
        <f t="shared" si="9"/>
        <v>0</v>
      </c>
      <c r="R15" s="37"/>
      <c r="S15" s="37"/>
      <c r="T15" s="37"/>
      <c r="U15" s="37"/>
      <c r="V15" s="37"/>
      <c r="W15" s="37"/>
    </row>
    <row r="16" spans="1:23" ht="24.75" customHeight="1">
      <c r="A16" s="77">
        <f>COUNTIF($C$6:$C$185,ArrivéeG!C16)+COUNTIF(ArrivéeF!$C$6:C$185,ArrivéeG!C16)</f>
        <v>0</v>
      </c>
      <c r="B16" s="81">
        <v>11</v>
      </c>
      <c r="C16" s="80"/>
      <c r="D16" s="28">
        <f t="shared" si="1"/>
      </c>
      <c r="E16" s="76">
        <f t="shared" si="2"/>
        <v>0</v>
      </c>
      <c r="F16" s="13">
        <v>111</v>
      </c>
      <c r="G16" s="12" t="e">
        <f t="shared" si="3"/>
        <v>#N/A</v>
      </c>
      <c r="K16" s="32">
        <f t="shared" si="10"/>
        <v>0</v>
      </c>
      <c r="L16" s="36">
        <f t="shared" si="4"/>
        <v>0</v>
      </c>
      <c r="M16" s="36">
        <f t="shared" si="5"/>
        <v>0</v>
      </c>
      <c r="N16" s="36">
        <f t="shared" si="6"/>
        <v>0</v>
      </c>
      <c r="O16" s="36">
        <f t="shared" si="7"/>
        <v>0</v>
      </c>
      <c r="P16" s="36">
        <f t="shared" si="8"/>
        <v>0</v>
      </c>
      <c r="Q16" s="36">
        <f t="shared" si="9"/>
        <v>0</v>
      </c>
      <c r="R16" s="37"/>
      <c r="S16" s="37"/>
      <c r="T16" s="37"/>
      <c r="U16" s="37"/>
      <c r="V16" s="37"/>
      <c r="W16" s="37"/>
    </row>
    <row r="17" spans="1:23" ht="24.75" customHeight="1">
      <c r="A17" s="77">
        <f>COUNTIF($C$6:$C$185,ArrivéeG!C17)+COUNTIF(ArrivéeF!$C$6:C$185,ArrivéeG!C17)</f>
        <v>0</v>
      </c>
      <c r="B17" s="81">
        <v>12</v>
      </c>
      <c r="C17" s="80"/>
      <c r="D17" s="28">
        <f t="shared" si="1"/>
      </c>
      <c r="E17" s="76">
        <f t="shared" si="2"/>
        <v>0</v>
      </c>
      <c r="F17" s="13">
        <v>112</v>
      </c>
      <c r="G17" s="12" t="e">
        <f t="shared" si="3"/>
        <v>#N/A</v>
      </c>
      <c r="K17" s="32">
        <f t="shared" si="10"/>
        <v>0</v>
      </c>
      <c r="L17" s="36">
        <f t="shared" si="4"/>
        <v>0</v>
      </c>
      <c r="M17" s="36">
        <f t="shared" si="5"/>
        <v>0</v>
      </c>
      <c r="N17" s="36">
        <f t="shared" si="6"/>
        <v>0</v>
      </c>
      <c r="O17" s="36">
        <f t="shared" si="7"/>
        <v>0</v>
      </c>
      <c r="P17" s="36">
        <f t="shared" si="8"/>
        <v>0</v>
      </c>
      <c r="Q17" s="36">
        <f t="shared" si="9"/>
        <v>0</v>
      </c>
      <c r="R17" s="37"/>
      <c r="S17" s="37"/>
      <c r="T17" s="37"/>
      <c r="U17" s="37"/>
      <c r="V17" s="37"/>
      <c r="W17" s="37"/>
    </row>
    <row r="18" spans="1:23" ht="24.75" customHeight="1">
      <c r="A18" s="77">
        <f>COUNTIF($C$6:$C$185,ArrivéeG!C18)+COUNTIF(ArrivéeF!$C$6:C$185,ArrivéeG!C18)</f>
        <v>0</v>
      </c>
      <c r="B18" s="81">
        <v>13</v>
      </c>
      <c r="C18" s="80"/>
      <c r="D18" s="28">
        <f t="shared" si="1"/>
      </c>
      <c r="E18" s="76">
        <f t="shared" si="2"/>
        <v>0</v>
      </c>
      <c r="F18" s="13">
        <v>113</v>
      </c>
      <c r="G18" s="12" t="e">
        <f t="shared" si="3"/>
        <v>#N/A</v>
      </c>
      <c r="K18" s="32">
        <f t="shared" si="10"/>
        <v>0</v>
      </c>
      <c r="L18" s="36">
        <f t="shared" si="4"/>
        <v>0</v>
      </c>
      <c r="M18" s="36">
        <f t="shared" si="5"/>
        <v>0</v>
      </c>
      <c r="N18" s="36">
        <f t="shared" si="6"/>
        <v>0</v>
      </c>
      <c r="O18" s="36">
        <f t="shared" si="7"/>
        <v>0</v>
      </c>
      <c r="P18" s="36">
        <f t="shared" si="8"/>
        <v>0</v>
      </c>
      <c r="Q18" s="36">
        <f t="shared" si="9"/>
        <v>0</v>
      </c>
      <c r="R18" s="37"/>
      <c r="S18" s="37"/>
      <c r="T18" s="37"/>
      <c r="U18" s="37"/>
      <c r="V18" s="37"/>
      <c r="W18" s="37"/>
    </row>
    <row r="19" spans="1:23" ht="24.75" customHeight="1">
      <c r="A19" s="77">
        <f>COUNTIF($C$6:$C$185,ArrivéeG!C19)+COUNTIF(ArrivéeF!$C$6:C$185,ArrivéeG!C19)</f>
        <v>0</v>
      </c>
      <c r="B19" s="81">
        <v>14</v>
      </c>
      <c r="C19" s="80"/>
      <c r="D19" s="28">
        <f t="shared" si="1"/>
      </c>
      <c r="E19" s="76">
        <f t="shared" si="2"/>
        <v>0</v>
      </c>
      <c r="F19" s="13">
        <v>114</v>
      </c>
      <c r="G19" s="12" t="e">
        <f t="shared" si="3"/>
        <v>#N/A</v>
      </c>
      <c r="K19" s="32">
        <f t="shared" si="10"/>
        <v>0</v>
      </c>
      <c r="L19" s="36">
        <f t="shared" si="4"/>
        <v>0</v>
      </c>
      <c r="M19" s="36">
        <f t="shared" si="5"/>
        <v>0</v>
      </c>
      <c r="N19" s="36">
        <f t="shared" si="6"/>
        <v>0</v>
      </c>
      <c r="O19" s="36">
        <f t="shared" si="7"/>
        <v>0</v>
      </c>
      <c r="P19" s="36">
        <f t="shared" si="8"/>
        <v>0</v>
      </c>
      <c r="Q19" s="36">
        <f t="shared" si="9"/>
        <v>0</v>
      </c>
      <c r="R19" s="37"/>
      <c r="S19" s="37"/>
      <c r="T19" s="37"/>
      <c r="U19" s="37"/>
      <c r="V19" s="37"/>
      <c r="W19" s="37"/>
    </row>
    <row r="20" spans="1:23" ht="24.75" customHeight="1">
      <c r="A20" s="77">
        <f>COUNTIF($C$6:$C$185,ArrivéeG!C20)+COUNTIF(ArrivéeF!$C$6:C$185,ArrivéeG!C20)</f>
        <v>0</v>
      </c>
      <c r="B20" s="81">
        <v>15</v>
      </c>
      <c r="C20" s="80"/>
      <c r="D20" s="28">
        <f t="shared" si="1"/>
      </c>
      <c r="E20" s="76">
        <f t="shared" si="2"/>
        <v>0</v>
      </c>
      <c r="F20" s="13">
        <v>115</v>
      </c>
      <c r="G20" s="12" t="e">
        <f t="shared" si="3"/>
        <v>#N/A</v>
      </c>
      <c r="K20" s="32">
        <f t="shared" si="10"/>
        <v>0</v>
      </c>
      <c r="L20" s="36">
        <f t="shared" si="4"/>
        <v>0</v>
      </c>
      <c r="M20" s="36">
        <f t="shared" si="5"/>
        <v>0</v>
      </c>
      <c r="N20" s="36">
        <f t="shared" si="6"/>
        <v>0</v>
      </c>
      <c r="O20" s="36">
        <f t="shared" si="7"/>
        <v>0</v>
      </c>
      <c r="P20" s="36">
        <f t="shared" si="8"/>
        <v>0</v>
      </c>
      <c r="Q20" s="36">
        <f t="shared" si="9"/>
        <v>0</v>
      </c>
      <c r="R20" s="37"/>
      <c r="S20" s="37"/>
      <c r="T20" s="37"/>
      <c r="U20" s="37"/>
      <c r="V20" s="37"/>
      <c r="W20" s="37"/>
    </row>
    <row r="21" spans="1:23" ht="24.75" customHeight="1">
      <c r="A21" s="77">
        <f>COUNTIF($C$6:$C$185,ArrivéeG!C21)+COUNTIF(ArrivéeF!$C$6:C$185,ArrivéeG!C21)</f>
        <v>0</v>
      </c>
      <c r="B21" s="81">
        <v>16</v>
      </c>
      <c r="C21" s="80"/>
      <c r="D21" s="28">
        <f t="shared" si="1"/>
      </c>
      <c r="E21" s="76">
        <f t="shared" si="2"/>
        <v>0</v>
      </c>
      <c r="F21" s="13">
        <v>116</v>
      </c>
      <c r="G21" s="12" t="e">
        <f t="shared" si="3"/>
        <v>#N/A</v>
      </c>
      <c r="K21" s="32">
        <f t="shared" si="10"/>
        <v>0</v>
      </c>
      <c r="L21" s="36">
        <f t="shared" si="4"/>
        <v>0</v>
      </c>
      <c r="M21" s="36">
        <f t="shared" si="5"/>
        <v>0</v>
      </c>
      <c r="N21" s="36">
        <f t="shared" si="6"/>
        <v>0</v>
      </c>
      <c r="O21" s="36">
        <f t="shared" si="7"/>
        <v>0</v>
      </c>
      <c r="P21" s="36">
        <f t="shared" si="8"/>
        <v>0</v>
      </c>
      <c r="Q21" s="36">
        <f t="shared" si="9"/>
        <v>0</v>
      </c>
      <c r="R21" s="37"/>
      <c r="S21" s="37"/>
      <c r="T21" s="37"/>
      <c r="U21" s="37"/>
      <c r="V21" s="37"/>
      <c r="W21" s="37"/>
    </row>
    <row r="22" spans="1:23" ht="24.75" customHeight="1">
      <c r="A22" s="77">
        <f>COUNTIF($C$6:$C$185,ArrivéeG!C22)+COUNTIF(ArrivéeF!$C$6:C$185,ArrivéeG!C22)</f>
        <v>0</v>
      </c>
      <c r="B22" s="81">
        <v>17</v>
      </c>
      <c r="C22" s="80"/>
      <c r="D22" s="28">
        <f t="shared" si="1"/>
      </c>
      <c r="E22" s="76">
        <f t="shared" si="2"/>
        <v>0</v>
      </c>
      <c r="F22" s="13">
        <v>117</v>
      </c>
      <c r="G22" s="12" t="e">
        <f t="shared" si="3"/>
        <v>#N/A</v>
      </c>
      <c r="K22" s="32">
        <f t="shared" si="10"/>
        <v>0</v>
      </c>
      <c r="L22" s="36">
        <f t="shared" si="4"/>
        <v>0</v>
      </c>
      <c r="M22" s="36">
        <f t="shared" si="5"/>
        <v>0</v>
      </c>
      <c r="N22" s="36">
        <f t="shared" si="6"/>
        <v>0</v>
      </c>
      <c r="O22" s="36">
        <f t="shared" si="7"/>
        <v>0</v>
      </c>
      <c r="P22" s="36">
        <f t="shared" si="8"/>
        <v>0</v>
      </c>
      <c r="Q22" s="36">
        <f t="shared" si="9"/>
        <v>0</v>
      </c>
      <c r="R22" s="37"/>
      <c r="S22" s="37"/>
      <c r="T22" s="37"/>
      <c r="U22" s="37"/>
      <c r="V22" s="37"/>
      <c r="W22" s="37"/>
    </row>
    <row r="23" spans="1:23" ht="24.75" customHeight="1">
      <c r="A23" s="77">
        <f>COUNTIF($C$6:$C$185,ArrivéeG!C23)+COUNTIF(ArrivéeF!$C$6:C$185,ArrivéeG!C23)</f>
        <v>0</v>
      </c>
      <c r="B23" s="81">
        <v>18</v>
      </c>
      <c r="C23" s="80"/>
      <c r="D23" s="28">
        <f t="shared" si="1"/>
      </c>
      <c r="E23" s="76">
        <f t="shared" si="2"/>
        <v>0</v>
      </c>
      <c r="F23" s="13">
        <v>118</v>
      </c>
      <c r="G23" s="12" t="e">
        <f t="shared" si="3"/>
        <v>#N/A</v>
      </c>
      <c r="K23" s="32">
        <f t="shared" si="10"/>
        <v>0</v>
      </c>
      <c r="L23" s="36">
        <f t="shared" si="4"/>
        <v>0</v>
      </c>
      <c r="M23" s="36">
        <f t="shared" si="5"/>
        <v>0</v>
      </c>
      <c r="N23" s="36">
        <f t="shared" si="6"/>
        <v>0</v>
      </c>
      <c r="O23" s="36">
        <f t="shared" si="7"/>
        <v>0</v>
      </c>
      <c r="P23" s="36">
        <f t="shared" si="8"/>
        <v>0</v>
      </c>
      <c r="Q23" s="36">
        <f t="shared" si="9"/>
        <v>0</v>
      </c>
      <c r="R23" s="37"/>
      <c r="S23" s="37"/>
      <c r="T23" s="37"/>
      <c r="U23" s="37"/>
      <c r="V23" s="37"/>
      <c r="W23" s="37"/>
    </row>
    <row r="24" spans="1:23" ht="24.75" customHeight="1">
      <c r="A24" s="77">
        <f>COUNTIF($C$6:$C$185,ArrivéeG!C24)+COUNTIF(ArrivéeF!$C$6:C$185,ArrivéeG!C24)</f>
        <v>0</v>
      </c>
      <c r="B24" s="81">
        <v>19</v>
      </c>
      <c r="C24" s="80"/>
      <c r="D24" s="28">
        <f t="shared" si="1"/>
      </c>
      <c r="E24" s="76">
        <f t="shared" si="2"/>
        <v>0</v>
      </c>
      <c r="F24" s="13">
        <v>119</v>
      </c>
      <c r="G24" s="12" t="e">
        <f t="shared" si="3"/>
        <v>#N/A</v>
      </c>
      <c r="K24" s="32">
        <f t="shared" si="10"/>
        <v>0</v>
      </c>
      <c r="L24" s="36">
        <f t="shared" si="4"/>
        <v>0</v>
      </c>
      <c r="M24" s="36">
        <f t="shared" si="5"/>
        <v>0</v>
      </c>
      <c r="N24" s="36">
        <f t="shared" si="6"/>
        <v>0</v>
      </c>
      <c r="O24" s="36">
        <f t="shared" si="7"/>
        <v>0</v>
      </c>
      <c r="P24" s="36">
        <f t="shared" si="8"/>
        <v>0</v>
      </c>
      <c r="Q24" s="36">
        <f t="shared" si="9"/>
        <v>0</v>
      </c>
      <c r="R24" s="37"/>
      <c r="S24" s="37"/>
      <c r="T24" s="37"/>
      <c r="U24" s="37"/>
      <c r="V24" s="37"/>
      <c r="W24" s="37"/>
    </row>
    <row r="25" spans="1:23" ht="24.75" customHeight="1">
      <c r="A25" s="77">
        <f>COUNTIF($C$6:$C$185,ArrivéeG!C25)+COUNTIF(ArrivéeF!$C$6:C$185,ArrivéeG!C25)</f>
        <v>0</v>
      </c>
      <c r="B25" s="81">
        <v>20</v>
      </c>
      <c r="C25" s="80"/>
      <c r="D25" s="28">
        <f t="shared" si="1"/>
      </c>
      <c r="E25" s="76">
        <f t="shared" si="2"/>
        <v>0</v>
      </c>
      <c r="F25" s="13">
        <v>120</v>
      </c>
      <c r="G25" s="12" t="e">
        <f t="shared" si="3"/>
        <v>#N/A</v>
      </c>
      <c r="K25" s="32">
        <f t="shared" si="10"/>
        <v>0</v>
      </c>
      <c r="L25" s="36">
        <f t="shared" si="4"/>
        <v>0</v>
      </c>
      <c r="M25" s="36">
        <f t="shared" si="5"/>
        <v>0</v>
      </c>
      <c r="N25" s="36">
        <f t="shared" si="6"/>
        <v>0</v>
      </c>
      <c r="O25" s="36">
        <f t="shared" si="7"/>
        <v>0</v>
      </c>
      <c r="P25" s="36">
        <f t="shared" si="8"/>
        <v>0</v>
      </c>
      <c r="Q25" s="36">
        <f t="shared" si="9"/>
        <v>0</v>
      </c>
      <c r="R25" s="37"/>
      <c r="S25" s="37"/>
      <c r="T25" s="37"/>
      <c r="U25" s="37"/>
      <c r="V25" s="37"/>
      <c r="W25" s="37"/>
    </row>
    <row r="26" spans="1:23" ht="24.75" customHeight="1">
      <c r="A26" s="77">
        <f>COUNTIF($C$6:$C$185,ArrivéeG!C26)+COUNTIF(ArrivéeF!$C$6:C$185,ArrivéeG!C26)</f>
        <v>0</v>
      </c>
      <c r="B26" s="81">
        <v>21</v>
      </c>
      <c r="C26" s="80"/>
      <c r="D26" s="28">
        <f t="shared" si="1"/>
      </c>
      <c r="E26" s="76">
        <f t="shared" si="2"/>
        <v>0</v>
      </c>
      <c r="F26" s="13">
        <v>121</v>
      </c>
      <c r="G26" s="12" t="e">
        <f t="shared" si="3"/>
        <v>#N/A</v>
      </c>
      <c r="K26" s="32">
        <f t="shared" si="10"/>
        <v>0</v>
      </c>
      <c r="L26" s="36">
        <f t="shared" si="4"/>
        <v>0</v>
      </c>
      <c r="M26" s="36">
        <f t="shared" si="5"/>
        <v>0</v>
      </c>
      <c r="N26" s="36">
        <f t="shared" si="6"/>
        <v>0</v>
      </c>
      <c r="O26" s="36">
        <f t="shared" si="7"/>
        <v>0</v>
      </c>
      <c r="P26" s="36">
        <f t="shared" si="8"/>
        <v>0</v>
      </c>
      <c r="Q26" s="36">
        <f t="shared" si="9"/>
        <v>0</v>
      </c>
      <c r="R26" s="37"/>
      <c r="S26" s="37"/>
      <c r="T26" s="37"/>
      <c r="U26" s="37"/>
      <c r="V26" s="37"/>
      <c r="W26" s="37"/>
    </row>
    <row r="27" spans="1:23" ht="24.75" customHeight="1">
      <c r="A27" s="77">
        <f>COUNTIF($C$6:$C$185,ArrivéeG!C27)+COUNTIF(ArrivéeF!$C$6:C$185,ArrivéeG!C27)</f>
        <v>0</v>
      </c>
      <c r="B27" s="81">
        <v>22</v>
      </c>
      <c r="C27" s="80"/>
      <c r="D27" s="28">
        <f t="shared" si="1"/>
      </c>
      <c r="E27" s="76">
        <f t="shared" si="2"/>
        <v>0</v>
      </c>
      <c r="F27" s="13">
        <v>122</v>
      </c>
      <c r="G27" s="12" t="e">
        <f t="shared" si="3"/>
        <v>#N/A</v>
      </c>
      <c r="K27" s="32">
        <f t="shared" si="10"/>
        <v>0</v>
      </c>
      <c r="L27" s="36">
        <f t="shared" si="4"/>
        <v>0</v>
      </c>
      <c r="M27" s="36">
        <f t="shared" si="5"/>
        <v>0</v>
      </c>
      <c r="N27" s="36">
        <f t="shared" si="6"/>
        <v>0</v>
      </c>
      <c r="O27" s="36">
        <f t="shared" si="7"/>
        <v>0</v>
      </c>
      <c r="P27" s="36">
        <f t="shared" si="8"/>
        <v>0</v>
      </c>
      <c r="Q27" s="36">
        <f t="shared" si="9"/>
        <v>0</v>
      </c>
      <c r="R27" s="37"/>
      <c r="S27" s="37"/>
      <c r="T27" s="37"/>
      <c r="U27" s="37"/>
      <c r="V27" s="37"/>
      <c r="W27" s="37"/>
    </row>
    <row r="28" spans="1:23" ht="24.75" customHeight="1">
      <c r="A28" s="77">
        <f>COUNTIF($C$6:$C$185,ArrivéeG!C28)+COUNTIF(ArrivéeF!$C$6:C$185,ArrivéeG!C28)</f>
        <v>0</v>
      </c>
      <c r="B28" s="81">
        <v>23</v>
      </c>
      <c r="C28" s="80"/>
      <c r="D28" s="28">
        <f t="shared" si="1"/>
      </c>
      <c r="E28" s="76">
        <f t="shared" si="2"/>
        <v>0</v>
      </c>
      <c r="F28" s="13">
        <v>123</v>
      </c>
      <c r="G28" s="12" t="e">
        <f t="shared" si="3"/>
        <v>#N/A</v>
      </c>
      <c r="K28" s="32">
        <f t="shared" si="10"/>
        <v>0</v>
      </c>
      <c r="L28" s="36">
        <f t="shared" si="4"/>
        <v>0</v>
      </c>
      <c r="M28" s="36">
        <f t="shared" si="5"/>
        <v>0</v>
      </c>
      <c r="N28" s="36">
        <f t="shared" si="6"/>
        <v>0</v>
      </c>
      <c r="O28" s="36">
        <f t="shared" si="7"/>
        <v>0</v>
      </c>
      <c r="P28" s="36">
        <f t="shared" si="8"/>
        <v>0</v>
      </c>
      <c r="Q28" s="36">
        <f t="shared" si="9"/>
        <v>0</v>
      </c>
      <c r="R28" s="37"/>
      <c r="S28" s="37"/>
      <c r="T28" s="37"/>
      <c r="U28" s="37"/>
      <c r="V28" s="37"/>
      <c r="W28" s="37"/>
    </row>
    <row r="29" spans="1:23" ht="24.75" customHeight="1">
      <c r="A29" s="77">
        <f>COUNTIF($C$6:$C$185,ArrivéeG!C29)+COUNTIF(ArrivéeF!$C$6:C$185,ArrivéeG!C29)</f>
        <v>0</v>
      </c>
      <c r="B29" s="81">
        <v>24</v>
      </c>
      <c r="C29" s="80"/>
      <c r="D29" s="28">
        <f t="shared" si="1"/>
      </c>
      <c r="E29" s="76">
        <f t="shared" si="2"/>
        <v>0</v>
      </c>
      <c r="F29" s="13">
        <v>124</v>
      </c>
      <c r="G29" s="12" t="e">
        <f t="shared" si="3"/>
        <v>#N/A</v>
      </c>
      <c r="K29" s="32">
        <f t="shared" si="10"/>
        <v>0</v>
      </c>
      <c r="L29" s="36">
        <f t="shared" si="4"/>
        <v>0</v>
      </c>
      <c r="M29" s="36">
        <f t="shared" si="5"/>
        <v>0</v>
      </c>
      <c r="N29" s="36">
        <f t="shared" si="6"/>
        <v>0</v>
      </c>
      <c r="O29" s="36">
        <f t="shared" si="7"/>
        <v>0</v>
      </c>
      <c r="P29" s="36">
        <f t="shared" si="8"/>
        <v>0</v>
      </c>
      <c r="Q29" s="36">
        <f t="shared" si="9"/>
        <v>0</v>
      </c>
      <c r="R29" s="37"/>
      <c r="S29" s="37"/>
      <c r="T29" s="37"/>
      <c r="U29" s="37"/>
      <c r="V29" s="37"/>
      <c r="W29" s="37"/>
    </row>
    <row r="30" spans="1:23" ht="24.75" customHeight="1">
      <c r="A30" s="77">
        <f>COUNTIF($C$6:$C$185,ArrivéeG!C30)+COUNTIF(ArrivéeF!$C$6:C$185,ArrivéeG!C30)</f>
        <v>0</v>
      </c>
      <c r="B30" s="81">
        <v>25</v>
      </c>
      <c r="C30" s="80"/>
      <c r="D30" s="28">
        <f t="shared" si="1"/>
      </c>
      <c r="E30" s="76">
        <f t="shared" si="2"/>
        <v>0</v>
      </c>
      <c r="F30" s="13">
        <v>125</v>
      </c>
      <c r="G30" s="12" t="e">
        <f t="shared" si="3"/>
        <v>#N/A</v>
      </c>
      <c r="K30" s="32">
        <f t="shared" si="10"/>
        <v>0</v>
      </c>
      <c r="L30" s="36">
        <f t="shared" si="4"/>
        <v>0</v>
      </c>
      <c r="M30" s="36">
        <f t="shared" si="5"/>
        <v>0</v>
      </c>
      <c r="N30" s="36">
        <f t="shared" si="6"/>
        <v>0</v>
      </c>
      <c r="O30" s="36">
        <f t="shared" si="7"/>
        <v>0</v>
      </c>
      <c r="P30" s="36">
        <f t="shared" si="8"/>
        <v>0</v>
      </c>
      <c r="Q30" s="36">
        <f t="shared" si="9"/>
        <v>0</v>
      </c>
      <c r="R30" s="37"/>
      <c r="S30" s="37"/>
      <c r="T30" s="37"/>
      <c r="U30" s="37"/>
      <c r="V30" s="37"/>
      <c r="W30" s="37"/>
    </row>
    <row r="31" spans="1:23" ht="24.75" customHeight="1">
      <c r="A31" s="77">
        <f>COUNTIF($C$6:$C$185,ArrivéeG!C31)+COUNTIF(ArrivéeF!$C$6:C$185,ArrivéeG!C31)</f>
        <v>0</v>
      </c>
      <c r="B31" s="81">
        <v>26</v>
      </c>
      <c r="C31" s="80"/>
      <c r="D31" s="28">
        <f t="shared" si="1"/>
      </c>
      <c r="E31" s="76">
        <f t="shared" si="2"/>
        <v>0</v>
      </c>
      <c r="F31" s="13">
        <v>126</v>
      </c>
      <c r="G31" s="12" t="e">
        <f t="shared" si="3"/>
        <v>#N/A</v>
      </c>
      <c r="K31" s="32">
        <f t="shared" si="10"/>
        <v>0</v>
      </c>
      <c r="L31" s="36">
        <f t="shared" si="4"/>
        <v>0</v>
      </c>
      <c r="M31" s="36">
        <f t="shared" si="5"/>
        <v>0</v>
      </c>
      <c r="N31" s="36">
        <f t="shared" si="6"/>
        <v>0</v>
      </c>
      <c r="O31" s="36">
        <f t="shared" si="7"/>
        <v>0</v>
      </c>
      <c r="P31" s="36">
        <f t="shared" si="8"/>
        <v>0</v>
      </c>
      <c r="Q31" s="36">
        <f t="shared" si="9"/>
        <v>0</v>
      </c>
      <c r="R31" s="37"/>
      <c r="S31" s="37"/>
      <c r="T31" s="37"/>
      <c r="U31" s="37"/>
      <c r="V31" s="37"/>
      <c r="W31" s="37"/>
    </row>
    <row r="32" spans="1:23" ht="24.75" customHeight="1">
      <c r="A32" s="77">
        <f>COUNTIF($C$6:$C$185,ArrivéeG!C32)+COUNTIF(ArrivéeF!$C$6:C$185,ArrivéeG!C32)</f>
        <v>0</v>
      </c>
      <c r="B32" s="81">
        <v>27</v>
      </c>
      <c r="C32" s="80"/>
      <c r="D32" s="28">
        <f t="shared" si="1"/>
      </c>
      <c r="E32" s="76">
        <f t="shared" si="2"/>
        <v>0</v>
      </c>
      <c r="F32" s="13">
        <v>127</v>
      </c>
      <c r="G32" s="12" t="e">
        <f t="shared" si="3"/>
        <v>#N/A</v>
      </c>
      <c r="K32" s="32">
        <f t="shared" si="10"/>
        <v>0</v>
      </c>
      <c r="L32" s="36">
        <f t="shared" si="4"/>
        <v>0</v>
      </c>
      <c r="M32" s="36">
        <f t="shared" si="5"/>
        <v>0</v>
      </c>
      <c r="N32" s="36">
        <f t="shared" si="6"/>
        <v>0</v>
      </c>
      <c r="O32" s="36">
        <f t="shared" si="7"/>
        <v>0</v>
      </c>
      <c r="P32" s="36">
        <f t="shared" si="8"/>
        <v>0</v>
      </c>
      <c r="Q32" s="36">
        <f t="shared" si="9"/>
        <v>0</v>
      </c>
      <c r="R32" s="37"/>
      <c r="S32" s="37"/>
      <c r="T32" s="37"/>
      <c r="U32" s="37"/>
      <c r="V32" s="37"/>
      <c r="W32" s="37"/>
    </row>
    <row r="33" spans="1:23" ht="24.75" customHeight="1">
      <c r="A33" s="77">
        <f>COUNTIF($C$6:$C$185,ArrivéeG!C33)+COUNTIF(ArrivéeF!$C$6:C$185,ArrivéeG!C33)</f>
        <v>0</v>
      </c>
      <c r="B33" s="81">
        <v>28</v>
      </c>
      <c r="C33" s="80"/>
      <c r="D33" s="28">
        <f t="shared" si="1"/>
      </c>
      <c r="E33" s="76">
        <f t="shared" si="2"/>
        <v>0</v>
      </c>
      <c r="F33" s="13">
        <v>128</v>
      </c>
      <c r="G33" s="12" t="e">
        <f t="shared" si="3"/>
        <v>#N/A</v>
      </c>
      <c r="K33" s="32">
        <f t="shared" si="10"/>
        <v>0</v>
      </c>
      <c r="L33" s="36">
        <f t="shared" si="4"/>
        <v>0</v>
      </c>
      <c r="M33" s="36">
        <f t="shared" si="5"/>
        <v>0</v>
      </c>
      <c r="N33" s="36">
        <f t="shared" si="6"/>
        <v>0</v>
      </c>
      <c r="O33" s="36">
        <f t="shared" si="7"/>
        <v>0</v>
      </c>
      <c r="P33" s="36">
        <f t="shared" si="8"/>
        <v>0</v>
      </c>
      <c r="Q33" s="36">
        <f t="shared" si="9"/>
        <v>0</v>
      </c>
      <c r="R33" s="37"/>
      <c r="S33" s="37"/>
      <c r="T33" s="37"/>
      <c r="U33" s="37"/>
      <c r="V33" s="37"/>
      <c r="W33" s="37"/>
    </row>
    <row r="34" spans="1:23" ht="24.75" customHeight="1">
      <c r="A34" s="77">
        <f>COUNTIF($C$6:$C$185,ArrivéeG!C34)+COUNTIF(ArrivéeF!$C$6:C$185,ArrivéeG!C34)</f>
        <v>0</v>
      </c>
      <c r="B34" s="81">
        <v>29</v>
      </c>
      <c r="C34" s="80"/>
      <c r="D34" s="28">
        <f t="shared" si="1"/>
      </c>
      <c r="E34" s="76">
        <f t="shared" si="2"/>
        <v>0</v>
      </c>
      <c r="F34" s="13">
        <v>129</v>
      </c>
      <c r="G34" s="12" t="e">
        <f t="shared" si="3"/>
        <v>#N/A</v>
      </c>
      <c r="K34" s="32">
        <f t="shared" si="10"/>
        <v>0</v>
      </c>
      <c r="L34" s="36">
        <f t="shared" si="4"/>
        <v>0</v>
      </c>
      <c r="M34" s="36">
        <f t="shared" si="5"/>
        <v>0</v>
      </c>
      <c r="N34" s="36">
        <f t="shared" si="6"/>
        <v>0</v>
      </c>
      <c r="O34" s="36">
        <f t="shared" si="7"/>
        <v>0</v>
      </c>
      <c r="P34" s="36">
        <f t="shared" si="8"/>
        <v>0</v>
      </c>
      <c r="Q34" s="36">
        <f t="shared" si="9"/>
        <v>0</v>
      </c>
      <c r="R34" s="37"/>
      <c r="S34" s="37"/>
      <c r="T34" s="37"/>
      <c r="U34" s="37"/>
      <c r="V34" s="37"/>
      <c r="W34" s="37"/>
    </row>
    <row r="35" spans="1:23" ht="24.75" customHeight="1">
      <c r="A35" s="77">
        <f>COUNTIF($C$6:$C$185,ArrivéeG!C35)+COUNTIF(ArrivéeF!$C$6:C$185,ArrivéeG!C35)</f>
        <v>0</v>
      </c>
      <c r="B35" s="81">
        <v>30</v>
      </c>
      <c r="C35" s="80"/>
      <c r="D35" s="28">
        <f t="shared" si="1"/>
      </c>
      <c r="E35" s="76">
        <f t="shared" si="2"/>
        <v>0</v>
      </c>
      <c r="F35" s="13">
        <v>130</v>
      </c>
      <c r="G35" s="12" t="e">
        <f t="shared" si="3"/>
        <v>#N/A</v>
      </c>
      <c r="K35" s="32">
        <f t="shared" si="10"/>
        <v>0</v>
      </c>
      <c r="L35" s="36">
        <f t="shared" si="4"/>
        <v>0</v>
      </c>
      <c r="M35" s="36">
        <f t="shared" si="5"/>
        <v>0</v>
      </c>
      <c r="N35" s="36">
        <f t="shared" si="6"/>
        <v>0</v>
      </c>
      <c r="O35" s="36">
        <f t="shared" si="7"/>
        <v>0</v>
      </c>
      <c r="P35" s="36">
        <f t="shared" si="8"/>
        <v>0</v>
      </c>
      <c r="Q35" s="36">
        <f t="shared" si="9"/>
        <v>0</v>
      </c>
      <c r="R35" s="37"/>
      <c r="S35" s="37"/>
      <c r="T35" s="37"/>
      <c r="U35" s="37"/>
      <c r="V35" s="37"/>
      <c r="W35" s="37"/>
    </row>
    <row r="36" spans="1:23" ht="24.75" customHeight="1">
      <c r="A36" s="77">
        <f>COUNTIF($C$6:$C$185,ArrivéeG!C36)+COUNTIF(ArrivéeF!$C$6:C$185,ArrivéeG!C36)</f>
        <v>0</v>
      </c>
      <c r="B36" s="81">
        <v>31</v>
      </c>
      <c r="C36" s="80"/>
      <c r="D36" s="28">
        <f t="shared" si="1"/>
      </c>
      <c r="E36" s="76">
        <f t="shared" si="2"/>
        <v>0</v>
      </c>
      <c r="F36" s="13">
        <v>201</v>
      </c>
      <c r="G36" s="12" t="e">
        <f t="shared" si="3"/>
        <v>#N/A</v>
      </c>
      <c r="K36" s="32">
        <f t="shared" si="10"/>
        <v>0</v>
      </c>
      <c r="L36" s="36">
        <f t="shared" si="4"/>
        <v>0</v>
      </c>
      <c r="M36" s="36">
        <f t="shared" si="5"/>
        <v>0</v>
      </c>
      <c r="N36" s="36" t="s">
        <v>25</v>
      </c>
      <c r="O36" s="36">
        <f t="shared" si="7"/>
        <v>0</v>
      </c>
      <c r="P36" s="36">
        <f t="shared" si="8"/>
        <v>0</v>
      </c>
      <c r="Q36" s="36">
        <f t="shared" si="9"/>
        <v>0</v>
      </c>
      <c r="R36" s="37"/>
      <c r="S36" s="37"/>
      <c r="T36" s="37"/>
      <c r="U36" s="37"/>
      <c r="V36" s="37"/>
      <c r="W36" s="37"/>
    </row>
    <row r="37" spans="1:23" ht="24.75" customHeight="1">
      <c r="A37" s="77">
        <f>COUNTIF($C$6:$C$185,ArrivéeG!C37)+COUNTIF(ArrivéeF!$C$6:C$185,ArrivéeG!C37)</f>
        <v>0</v>
      </c>
      <c r="B37" s="81">
        <v>32</v>
      </c>
      <c r="C37" s="80"/>
      <c r="D37" s="28">
        <f t="shared" si="1"/>
      </c>
      <c r="E37" s="76">
        <f t="shared" si="2"/>
        <v>0</v>
      </c>
      <c r="F37" s="13">
        <v>202</v>
      </c>
      <c r="G37" s="12" t="e">
        <f t="shared" si="3"/>
        <v>#N/A</v>
      </c>
      <c r="K37" s="32">
        <f t="shared" si="10"/>
        <v>0</v>
      </c>
      <c r="L37" s="36">
        <f t="shared" si="4"/>
        <v>0</v>
      </c>
      <c r="M37" s="36">
        <f t="shared" si="5"/>
        <v>0</v>
      </c>
      <c r="N37" s="36">
        <f t="shared" si="6"/>
        <v>0</v>
      </c>
      <c r="O37" s="36">
        <f t="shared" si="7"/>
        <v>0</v>
      </c>
      <c r="P37" s="36">
        <f t="shared" si="8"/>
        <v>0</v>
      </c>
      <c r="Q37" s="36">
        <f t="shared" si="9"/>
        <v>0</v>
      </c>
      <c r="R37" s="37"/>
      <c r="S37" s="37"/>
      <c r="T37" s="37"/>
      <c r="U37" s="37"/>
      <c r="V37" s="37"/>
      <c r="W37" s="37"/>
    </row>
    <row r="38" spans="1:23" ht="24.75" customHeight="1">
      <c r="A38" s="77">
        <f>COUNTIF($C$6:$C$185,ArrivéeG!C38)+COUNTIF(ArrivéeF!$C$6:C$185,ArrivéeG!C38)</f>
        <v>0</v>
      </c>
      <c r="B38" s="81">
        <v>33</v>
      </c>
      <c r="C38" s="80"/>
      <c r="D38" s="28">
        <f t="shared" si="1"/>
      </c>
      <c r="E38" s="76">
        <f t="shared" si="2"/>
        <v>0</v>
      </c>
      <c r="F38" s="13">
        <v>203</v>
      </c>
      <c r="G38" s="12" t="e">
        <f t="shared" si="3"/>
        <v>#N/A</v>
      </c>
      <c r="K38" s="32">
        <f t="shared" si="10"/>
        <v>0</v>
      </c>
      <c r="L38" s="36">
        <f t="shared" si="4"/>
        <v>0</v>
      </c>
      <c r="M38" s="36">
        <f t="shared" si="5"/>
        <v>0</v>
      </c>
      <c r="N38" s="36">
        <f t="shared" si="6"/>
        <v>0</v>
      </c>
      <c r="O38" s="36">
        <f t="shared" si="7"/>
        <v>0</v>
      </c>
      <c r="P38" s="36">
        <f t="shared" si="8"/>
        <v>0</v>
      </c>
      <c r="Q38" s="36">
        <f t="shared" si="9"/>
        <v>0</v>
      </c>
      <c r="R38" s="37"/>
      <c r="S38" s="37"/>
      <c r="T38" s="37"/>
      <c r="U38" s="37"/>
      <c r="V38" s="37"/>
      <c r="W38" s="37"/>
    </row>
    <row r="39" spans="1:23" ht="24.75" customHeight="1">
      <c r="A39" s="77">
        <f>COUNTIF($C$6:$C$185,ArrivéeG!C39)+COUNTIF(ArrivéeF!$C$6:C$185,ArrivéeG!C39)</f>
        <v>0</v>
      </c>
      <c r="B39" s="81">
        <v>34</v>
      </c>
      <c r="C39" s="80"/>
      <c r="D39" s="28">
        <f t="shared" si="1"/>
      </c>
      <c r="E39" s="76">
        <f t="shared" si="2"/>
        <v>0</v>
      </c>
      <c r="F39" s="13">
        <v>204</v>
      </c>
      <c r="G39" s="12" t="e">
        <f t="shared" si="3"/>
        <v>#N/A</v>
      </c>
      <c r="K39" s="32">
        <f t="shared" si="10"/>
        <v>0</v>
      </c>
      <c r="L39" s="36">
        <f t="shared" si="4"/>
        <v>0</v>
      </c>
      <c r="M39" s="36">
        <f t="shared" si="5"/>
        <v>0</v>
      </c>
      <c r="N39" s="36">
        <f t="shared" si="6"/>
        <v>0</v>
      </c>
      <c r="O39" s="36">
        <f t="shared" si="7"/>
        <v>0</v>
      </c>
      <c r="P39" s="36">
        <f t="shared" si="8"/>
        <v>0</v>
      </c>
      <c r="Q39" s="36">
        <f t="shared" si="9"/>
        <v>0</v>
      </c>
      <c r="R39" s="37"/>
      <c r="S39" s="37"/>
      <c r="T39" s="37"/>
      <c r="U39" s="37"/>
      <c r="V39" s="37"/>
      <c r="W39" s="37"/>
    </row>
    <row r="40" spans="1:23" ht="24.75" customHeight="1">
      <c r="A40" s="77">
        <f>COUNTIF($C$6:$C$185,ArrivéeG!C40)+COUNTIF(ArrivéeF!$C$6:C$185,ArrivéeG!C40)</f>
        <v>0</v>
      </c>
      <c r="B40" s="81">
        <v>35</v>
      </c>
      <c r="C40" s="80"/>
      <c r="D40" s="28">
        <f t="shared" si="1"/>
      </c>
      <c r="E40" s="76">
        <f t="shared" si="2"/>
        <v>0</v>
      </c>
      <c r="F40" s="13">
        <v>205</v>
      </c>
      <c r="G40" s="12" t="e">
        <f t="shared" si="3"/>
        <v>#N/A</v>
      </c>
      <c r="K40" s="32">
        <f t="shared" si="10"/>
        <v>0</v>
      </c>
      <c r="L40" s="36">
        <f t="shared" si="4"/>
        <v>0</v>
      </c>
      <c r="M40" s="36">
        <f t="shared" si="5"/>
        <v>0</v>
      </c>
      <c r="N40" s="36">
        <f t="shared" si="6"/>
        <v>0</v>
      </c>
      <c r="O40" s="36">
        <f t="shared" si="7"/>
        <v>0</v>
      </c>
      <c r="P40" s="36">
        <f t="shared" si="8"/>
        <v>0</v>
      </c>
      <c r="Q40" s="36">
        <f t="shared" si="9"/>
        <v>0</v>
      </c>
      <c r="R40" s="37"/>
      <c r="S40" s="37"/>
      <c r="T40" s="37"/>
      <c r="U40" s="37"/>
      <c r="V40" s="37"/>
      <c r="W40" s="37"/>
    </row>
    <row r="41" spans="1:23" ht="24.75" customHeight="1">
      <c r="A41" s="77">
        <f>COUNTIF($C$6:$C$185,ArrivéeG!C41)+COUNTIF(ArrivéeF!$C$6:C$185,ArrivéeG!C41)</f>
        <v>0</v>
      </c>
      <c r="B41" s="81">
        <v>36</v>
      </c>
      <c r="C41" s="80"/>
      <c r="D41" s="28">
        <f t="shared" si="1"/>
      </c>
      <c r="E41" s="76">
        <f t="shared" si="2"/>
        <v>0</v>
      </c>
      <c r="F41" s="13">
        <v>206</v>
      </c>
      <c r="G41" s="12" t="e">
        <f t="shared" si="3"/>
        <v>#N/A</v>
      </c>
      <c r="K41" s="32">
        <f t="shared" si="10"/>
        <v>0</v>
      </c>
      <c r="L41" s="36">
        <f t="shared" si="4"/>
        <v>0</v>
      </c>
      <c r="M41" s="36">
        <f t="shared" si="5"/>
        <v>0</v>
      </c>
      <c r="N41" s="36">
        <f t="shared" si="6"/>
        <v>0</v>
      </c>
      <c r="O41" s="36">
        <f t="shared" si="7"/>
        <v>0</v>
      </c>
      <c r="P41" s="36">
        <f t="shared" si="8"/>
        <v>0</v>
      </c>
      <c r="Q41" s="36">
        <f t="shared" si="9"/>
        <v>0</v>
      </c>
      <c r="R41" s="37"/>
      <c r="S41" s="37"/>
      <c r="T41" s="37"/>
      <c r="U41" s="37"/>
      <c r="V41" s="37"/>
      <c r="W41" s="37"/>
    </row>
    <row r="42" spans="1:23" ht="24.75" customHeight="1">
      <c r="A42" s="77">
        <f>COUNTIF($C$6:$C$185,ArrivéeG!C42)+COUNTIF(ArrivéeF!$C$6:C$185,ArrivéeG!C42)</f>
        <v>0</v>
      </c>
      <c r="B42" s="81">
        <v>37</v>
      </c>
      <c r="C42" s="80"/>
      <c r="D42" s="28">
        <f t="shared" si="1"/>
      </c>
      <c r="E42" s="76">
        <f t="shared" si="2"/>
        <v>0</v>
      </c>
      <c r="F42" s="13">
        <v>207</v>
      </c>
      <c r="G42" s="12" t="e">
        <f t="shared" si="3"/>
        <v>#N/A</v>
      </c>
      <c r="K42" s="32">
        <f t="shared" si="10"/>
        <v>0</v>
      </c>
      <c r="L42" s="36">
        <f t="shared" si="4"/>
        <v>0</v>
      </c>
      <c r="M42" s="36">
        <f t="shared" si="5"/>
        <v>0</v>
      </c>
      <c r="N42" s="36">
        <f t="shared" si="6"/>
        <v>0</v>
      </c>
      <c r="O42" s="36">
        <f t="shared" si="7"/>
        <v>0</v>
      </c>
      <c r="P42" s="36">
        <f t="shared" si="8"/>
        <v>0</v>
      </c>
      <c r="Q42" s="36">
        <f t="shared" si="9"/>
        <v>0</v>
      </c>
      <c r="R42" s="37"/>
      <c r="S42" s="37"/>
      <c r="T42" s="37"/>
      <c r="U42" s="37"/>
      <c r="V42" s="37"/>
      <c r="W42" s="37"/>
    </row>
    <row r="43" spans="1:23" ht="24.75" customHeight="1">
      <c r="A43" s="77">
        <f>COUNTIF($C$6:$C$185,ArrivéeG!C43)+COUNTIF(ArrivéeF!$C$6:C$185,ArrivéeG!C43)</f>
        <v>0</v>
      </c>
      <c r="B43" s="81">
        <v>38</v>
      </c>
      <c r="C43" s="80"/>
      <c r="D43" s="28">
        <f t="shared" si="1"/>
      </c>
      <c r="E43" s="76">
        <f t="shared" si="2"/>
        <v>0</v>
      </c>
      <c r="F43" s="13">
        <v>208</v>
      </c>
      <c r="G43" s="12" t="e">
        <f t="shared" si="3"/>
        <v>#N/A</v>
      </c>
      <c r="K43" s="32">
        <f t="shared" si="10"/>
        <v>0</v>
      </c>
      <c r="L43" s="36">
        <f t="shared" si="4"/>
        <v>0</v>
      </c>
      <c r="M43" s="36">
        <f t="shared" si="5"/>
        <v>0</v>
      </c>
      <c r="N43" s="36">
        <f t="shared" si="6"/>
        <v>0</v>
      </c>
      <c r="O43" s="36">
        <f t="shared" si="7"/>
        <v>0</v>
      </c>
      <c r="P43" s="36">
        <f t="shared" si="8"/>
        <v>0</v>
      </c>
      <c r="Q43" s="36">
        <f t="shared" si="9"/>
        <v>0</v>
      </c>
      <c r="R43" s="37"/>
      <c r="S43" s="37"/>
      <c r="T43" s="37"/>
      <c r="U43" s="37"/>
      <c r="V43" s="37"/>
      <c r="W43" s="37"/>
    </row>
    <row r="44" spans="1:23" ht="24.75" customHeight="1">
      <c r="A44" s="77">
        <f>COUNTIF($C$6:$C$185,ArrivéeG!C44)+COUNTIF(ArrivéeF!$C$6:C$185,ArrivéeG!C44)</f>
        <v>0</v>
      </c>
      <c r="B44" s="81">
        <v>39</v>
      </c>
      <c r="C44" s="80"/>
      <c r="D44" s="28">
        <f t="shared" si="1"/>
      </c>
      <c r="E44" s="76">
        <f t="shared" si="2"/>
        <v>0</v>
      </c>
      <c r="F44" s="13">
        <v>209</v>
      </c>
      <c r="G44" s="12" t="e">
        <f t="shared" si="3"/>
        <v>#N/A</v>
      </c>
      <c r="K44" s="32">
        <f t="shared" si="10"/>
        <v>0</v>
      </c>
      <c r="L44" s="36">
        <f t="shared" si="4"/>
        <v>0</v>
      </c>
      <c r="M44" s="36">
        <f t="shared" si="5"/>
        <v>0</v>
      </c>
      <c r="N44" s="36">
        <f t="shared" si="6"/>
        <v>0</v>
      </c>
      <c r="O44" s="36">
        <f t="shared" si="7"/>
        <v>0</v>
      </c>
      <c r="P44" s="36">
        <f t="shared" si="8"/>
        <v>0</v>
      </c>
      <c r="Q44" s="36">
        <f t="shared" si="9"/>
        <v>0</v>
      </c>
      <c r="R44" s="37"/>
      <c r="S44" s="37"/>
      <c r="T44" s="37"/>
      <c r="U44" s="37"/>
      <c r="V44" s="37"/>
      <c r="W44" s="37"/>
    </row>
    <row r="45" spans="1:23" ht="24.75" customHeight="1">
      <c r="A45" s="77">
        <f>COUNTIF($C$6:$C$185,ArrivéeG!C45)+COUNTIF(ArrivéeF!$C$6:C$185,ArrivéeG!C45)</f>
        <v>0</v>
      </c>
      <c r="B45" s="81">
        <v>40</v>
      </c>
      <c r="C45" s="80"/>
      <c r="D45" s="28">
        <f t="shared" si="1"/>
      </c>
      <c r="E45" s="76">
        <f t="shared" si="2"/>
        <v>0</v>
      </c>
      <c r="F45" s="13">
        <v>210</v>
      </c>
      <c r="G45" s="12" t="e">
        <f t="shared" si="3"/>
        <v>#N/A</v>
      </c>
      <c r="K45" s="32">
        <f t="shared" si="10"/>
        <v>0</v>
      </c>
      <c r="L45" s="36">
        <f t="shared" si="4"/>
        <v>0</v>
      </c>
      <c r="M45" s="36">
        <f t="shared" si="5"/>
        <v>0</v>
      </c>
      <c r="N45" s="36">
        <f t="shared" si="6"/>
        <v>0</v>
      </c>
      <c r="O45" s="36">
        <f t="shared" si="7"/>
        <v>0</v>
      </c>
      <c r="P45" s="36">
        <f t="shared" si="8"/>
        <v>0</v>
      </c>
      <c r="Q45" s="36">
        <f t="shared" si="9"/>
        <v>0</v>
      </c>
      <c r="R45" s="37"/>
      <c r="S45" s="37"/>
      <c r="T45" s="37"/>
      <c r="U45" s="37"/>
      <c r="V45" s="37"/>
      <c r="W45" s="37"/>
    </row>
    <row r="46" spans="1:23" ht="24.75" customHeight="1">
      <c r="A46" s="77">
        <f>COUNTIF($C$6:$C$185,ArrivéeG!C46)+COUNTIF(ArrivéeF!$C$6:C$185,ArrivéeG!C46)</f>
        <v>0</v>
      </c>
      <c r="B46" s="81">
        <v>41</v>
      </c>
      <c r="C46" s="80"/>
      <c r="D46" s="28">
        <f t="shared" si="1"/>
      </c>
      <c r="E46" s="76">
        <f t="shared" si="2"/>
        <v>0</v>
      </c>
      <c r="F46" s="13">
        <v>211</v>
      </c>
      <c r="G46" s="12" t="e">
        <f t="shared" si="3"/>
        <v>#N/A</v>
      </c>
      <c r="K46" s="32">
        <f t="shared" si="10"/>
        <v>0</v>
      </c>
      <c r="L46" s="36">
        <f t="shared" si="4"/>
        <v>0</v>
      </c>
      <c r="M46" s="36">
        <f t="shared" si="5"/>
        <v>0</v>
      </c>
      <c r="N46" s="36">
        <f t="shared" si="6"/>
        <v>0</v>
      </c>
      <c r="O46" s="36">
        <f t="shared" si="7"/>
        <v>0</v>
      </c>
      <c r="P46" s="36">
        <f t="shared" si="8"/>
        <v>0</v>
      </c>
      <c r="Q46" s="36">
        <f t="shared" si="9"/>
        <v>0</v>
      </c>
      <c r="R46" s="37"/>
      <c r="S46" s="37"/>
      <c r="T46" s="37"/>
      <c r="U46" s="37"/>
      <c r="V46" s="37"/>
      <c r="W46" s="37"/>
    </row>
    <row r="47" spans="1:23" ht="24.75" customHeight="1">
      <c r="A47" s="77">
        <f>COUNTIF($C$6:$C$185,ArrivéeG!C47)+COUNTIF(ArrivéeF!$C$6:C$185,ArrivéeG!C47)</f>
        <v>0</v>
      </c>
      <c r="B47" s="81">
        <v>42</v>
      </c>
      <c r="C47" s="80"/>
      <c r="D47" s="28">
        <f t="shared" si="1"/>
      </c>
      <c r="E47" s="76">
        <f t="shared" si="2"/>
        <v>0</v>
      </c>
      <c r="F47" s="13">
        <v>212</v>
      </c>
      <c r="G47" s="12" t="e">
        <f t="shared" si="3"/>
        <v>#N/A</v>
      </c>
      <c r="K47" s="32">
        <f t="shared" si="10"/>
        <v>0</v>
      </c>
      <c r="L47" s="36">
        <f t="shared" si="4"/>
        <v>0</v>
      </c>
      <c r="M47" s="36">
        <f t="shared" si="5"/>
        <v>0</v>
      </c>
      <c r="N47" s="36">
        <f t="shared" si="6"/>
        <v>0</v>
      </c>
      <c r="O47" s="36">
        <f t="shared" si="7"/>
        <v>0</v>
      </c>
      <c r="P47" s="36">
        <f t="shared" si="8"/>
        <v>0</v>
      </c>
      <c r="Q47" s="36">
        <f t="shared" si="9"/>
        <v>0</v>
      </c>
      <c r="R47" s="37"/>
      <c r="S47" s="37"/>
      <c r="T47" s="37"/>
      <c r="U47" s="37"/>
      <c r="V47" s="37"/>
      <c r="W47" s="37"/>
    </row>
    <row r="48" spans="1:23" ht="24.75" customHeight="1">
      <c r="A48" s="77">
        <f>COUNTIF($C$6:$C$185,ArrivéeG!C48)+COUNTIF(ArrivéeF!$C$6:C$185,ArrivéeG!C48)</f>
        <v>0</v>
      </c>
      <c r="B48" s="81">
        <v>43</v>
      </c>
      <c r="C48" s="80"/>
      <c r="D48" s="28">
        <f t="shared" si="1"/>
      </c>
      <c r="E48" s="76">
        <f t="shared" si="2"/>
        <v>0</v>
      </c>
      <c r="F48" s="13">
        <v>213</v>
      </c>
      <c r="G48" s="12" t="e">
        <f t="shared" si="3"/>
        <v>#N/A</v>
      </c>
      <c r="K48" s="32">
        <f t="shared" si="10"/>
        <v>0</v>
      </c>
      <c r="L48" s="36">
        <f t="shared" si="4"/>
        <v>0</v>
      </c>
      <c r="M48" s="36">
        <f t="shared" si="5"/>
        <v>0</v>
      </c>
      <c r="N48" s="36">
        <f t="shared" si="6"/>
        <v>0</v>
      </c>
      <c r="O48" s="36">
        <f t="shared" si="7"/>
        <v>0</v>
      </c>
      <c r="P48" s="36">
        <f t="shared" si="8"/>
        <v>0</v>
      </c>
      <c r="Q48" s="36">
        <f t="shared" si="9"/>
        <v>0</v>
      </c>
      <c r="R48" s="37"/>
      <c r="S48" s="37"/>
      <c r="T48" s="37"/>
      <c r="U48" s="37"/>
      <c r="V48" s="37"/>
      <c r="W48" s="37"/>
    </row>
    <row r="49" spans="1:23" ht="24.75" customHeight="1">
      <c r="A49" s="77">
        <f>COUNTIF($C$6:$C$185,ArrivéeG!C49)+COUNTIF(ArrivéeF!$C$6:C$185,ArrivéeG!C49)</f>
        <v>0</v>
      </c>
      <c r="B49" s="81">
        <v>44</v>
      </c>
      <c r="C49" s="80"/>
      <c r="D49" s="28">
        <f t="shared" si="1"/>
      </c>
      <c r="E49" s="76">
        <f t="shared" si="2"/>
        <v>0</v>
      </c>
      <c r="F49" s="13">
        <v>214</v>
      </c>
      <c r="G49" s="12" t="e">
        <f t="shared" si="3"/>
        <v>#N/A</v>
      </c>
      <c r="K49" s="32">
        <f t="shared" si="10"/>
        <v>0</v>
      </c>
      <c r="L49" s="36">
        <f t="shared" si="4"/>
        <v>0</v>
      </c>
      <c r="M49" s="36">
        <f t="shared" si="5"/>
        <v>0</v>
      </c>
      <c r="N49" s="36">
        <f t="shared" si="6"/>
        <v>0</v>
      </c>
      <c r="O49" s="36">
        <f t="shared" si="7"/>
        <v>0</v>
      </c>
      <c r="P49" s="36">
        <f t="shared" si="8"/>
        <v>0</v>
      </c>
      <c r="Q49" s="36">
        <f t="shared" si="9"/>
        <v>0</v>
      </c>
      <c r="R49" s="37"/>
      <c r="S49" s="37"/>
      <c r="T49" s="37"/>
      <c r="U49" s="37"/>
      <c r="V49" s="37"/>
      <c r="W49" s="37"/>
    </row>
    <row r="50" spans="1:23" ht="24.75" customHeight="1">
      <c r="A50" s="77">
        <f>COUNTIF($C$6:$C$185,ArrivéeG!C50)+COUNTIF(ArrivéeF!$C$6:C$185,ArrivéeG!C50)</f>
        <v>0</v>
      </c>
      <c r="B50" s="81">
        <v>45</v>
      </c>
      <c r="C50" s="80"/>
      <c r="D50" s="28">
        <f t="shared" si="1"/>
      </c>
      <c r="E50" s="76">
        <f t="shared" si="2"/>
        <v>0</v>
      </c>
      <c r="F50" s="13">
        <v>215</v>
      </c>
      <c r="G50" s="12" t="e">
        <f t="shared" si="3"/>
        <v>#N/A</v>
      </c>
      <c r="K50" s="32">
        <f t="shared" si="10"/>
        <v>0</v>
      </c>
      <c r="L50" s="36">
        <f t="shared" si="4"/>
        <v>0</v>
      </c>
      <c r="M50" s="36">
        <f t="shared" si="5"/>
        <v>0</v>
      </c>
      <c r="N50" s="36">
        <f t="shared" si="6"/>
        <v>0</v>
      </c>
      <c r="O50" s="36">
        <f t="shared" si="7"/>
        <v>0</v>
      </c>
      <c r="P50" s="36">
        <f t="shared" si="8"/>
        <v>0</v>
      </c>
      <c r="Q50" s="36">
        <f t="shared" si="9"/>
        <v>0</v>
      </c>
      <c r="R50" s="37"/>
      <c r="S50" s="37"/>
      <c r="T50" s="37"/>
      <c r="U50" s="37"/>
      <c r="V50" s="37"/>
      <c r="W50" s="37"/>
    </row>
    <row r="51" spans="1:23" ht="24.75" customHeight="1">
      <c r="A51" s="77">
        <f>COUNTIF($C$6:$C$185,ArrivéeG!C51)+COUNTIF(ArrivéeF!$C$6:C$185,ArrivéeG!C51)</f>
        <v>0</v>
      </c>
      <c r="B51" s="81">
        <v>46</v>
      </c>
      <c r="C51" s="80"/>
      <c r="D51" s="28">
        <f t="shared" si="1"/>
      </c>
      <c r="E51" s="76">
        <f t="shared" si="2"/>
        <v>0</v>
      </c>
      <c r="F51" s="13">
        <v>216</v>
      </c>
      <c r="G51" s="12" t="e">
        <f t="shared" si="3"/>
        <v>#N/A</v>
      </c>
      <c r="K51" s="32">
        <f t="shared" si="10"/>
        <v>0</v>
      </c>
      <c r="L51" s="36">
        <f t="shared" si="4"/>
        <v>0</v>
      </c>
      <c r="M51" s="36">
        <f t="shared" si="5"/>
        <v>0</v>
      </c>
      <c r="N51" s="36">
        <f t="shared" si="6"/>
        <v>0</v>
      </c>
      <c r="O51" s="36">
        <f t="shared" si="7"/>
        <v>0</v>
      </c>
      <c r="P51" s="36">
        <f t="shared" si="8"/>
        <v>0</v>
      </c>
      <c r="Q51" s="36">
        <f t="shared" si="9"/>
        <v>0</v>
      </c>
      <c r="R51" s="37"/>
      <c r="S51" s="37"/>
      <c r="T51" s="37"/>
      <c r="U51" s="37"/>
      <c r="V51" s="37"/>
      <c r="W51" s="37"/>
    </row>
    <row r="52" spans="1:23" ht="24.75" customHeight="1">
      <c r="A52" s="77">
        <f>COUNTIF($C$6:$C$185,ArrivéeG!C52)+COUNTIF(ArrivéeF!$C$6:C$185,ArrivéeG!C52)</f>
        <v>0</v>
      </c>
      <c r="B52" s="81">
        <v>47</v>
      </c>
      <c r="C52" s="80"/>
      <c r="D52" s="28">
        <f t="shared" si="1"/>
      </c>
      <c r="E52" s="76">
        <f t="shared" si="2"/>
        <v>0</v>
      </c>
      <c r="F52" s="13">
        <v>217</v>
      </c>
      <c r="G52" s="12" t="e">
        <f t="shared" si="3"/>
        <v>#N/A</v>
      </c>
      <c r="K52" s="32">
        <f t="shared" si="10"/>
        <v>0</v>
      </c>
      <c r="L52" s="36">
        <f t="shared" si="4"/>
        <v>0</v>
      </c>
      <c r="M52" s="36">
        <f t="shared" si="5"/>
        <v>0</v>
      </c>
      <c r="N52" s="36">
        <f t="shared" si="6"/>
        <v>0</v>
      </c>
      <c r="O52" s="36">
        <f t="shared" si="7"/>
        <v>0</v>
      </c>
      <c r="P52" s="36">
        <f t="shared" si="8"/>
        <v>0</v>
      </c>
      <c r="Q52" s="36">
        <f t="shared" si="9"/>
        <v>0</v>
      </c>
      <c r="R52" s="37"/>
      <c r="S52" s="37"/>
      <c r="T52" s="37"/>
      <c r="U52" s="37"/>
      <c r="V52" s="37"/>
      <c r="W52" s="37"/>
    </row>
    <row r="53" spans="1:23" ht="24.75" customHeight="1">
      <c r="A53" s="77">
        <f>COUNTIF($C$6:$C$185,ArrivéeG!C53)+COUNTIF(ArrivéeF!$C$6:C$185,ArrivéeG!C53)</f>
        <v>0</v>
      </c>
      <c r="B53" s="81">
        <v>48</v>
      </c>
      <c r="C53" s="80"/>
      <c r="D53" s="28">
        <f t="shared" si="1"/>
      </c>
      <c r="E53" s="76">
        <f t="shared" si="2"/>
        <v>0</v>
      </c>
      <c r="F53" s="13">
        <v>218</v>
      </c>
      <c r="G53" s="12" t="e">
        <f t="shared" si="3"/>
        <v>#N/A</v>
      </c>
      <c r="K53" s="32">
        <f t="shared" si="10"/>
        <v>0</v>
      </c>
      <c r="L53" s="36">
        <f t="shared" si="4"/>
        <v>0</v>
      </c>
      <c r="M53" s="36">
        <f t="shared" si="5"/>
        <v>0</v>
      </c>
      <c r="N53" s="36">
        <f t="shared" si="6"/>
        <v>0</v>
      </c>
      <c r="O53" s="36">
        <f t="shared" si="7"/>
        <v>0</v>
      </c>
      <c r="P53" s="36">
        <f t="shared" si="8"/>
        <v>0</v>
      </c>
      <c r="Q53" s="36">
        <f t="shared" si="9"/>
        <v>0</v>
      </c>
      <c r="R53" s="37"/>
      <c r="S53" s="37"/>
      <c r="T53" s="37"/>
      <c r="U53" s="37"/>
      <c r="V53" s="37"/>
      <c r="W53" s="37"/>
    </row>
    <row r="54" spans="1:23" ht="24.75" customHeight="1">
      <c r="A54" s="77">
        <f>COUNTIF($C$6:$C$185,ArrivéeG!C54)+COUNTIF(ArrivéeF!$C$6:C$185,ArrivéeG!C54)</f>
        <v>0</v>
      </c>
      <c r="B54" s="81">
        <v>49</v>
      </c>
      <c r="C54" s="80"/>
      <c r="D54" s="28">
        <f t="shared" si="1"/>
      </c>
      <c r="E54" s="76">
        <f t="shared" si="2"/>
        <v>0</v>
      </c>
      <c r="F54" s="13">
        <v>219</v>
      </c>
      <c r="G54" s="12" t="e">
        <f t="shared" si="3"/>
        <v>#N/A</v>
      </c>
      <c r="K54" s="32">
        <f t="shared" si="10"/>
        <v>0</v>
      </c>
      <c r="L54" s="36">
        <f t="shared" si="4"/>
        <v>0</v>
      </c>
      <c r="M54" s="36">
        <f t="shared" si="5"/>
        <v>0</v>
      </c>
      <c r="N54" s="36">
        <f t="shared" si="6"/>
        <v>0</v>
      </c>
      <c r="O54" s="36">
        <f t="shared" si="7"/>
        <v>0</v>
      </c>
      <c r="P54" s="36">
        <f t="shared" si="8"/>
        <v>0</v>
      </c>
      <c r="Q54" s="36">
        <f t="shared" si="9"/>
        <v>0</v>
      </c>
      <c r="R54" s="37"/>
      <c r="S54" s="37"/>
      <c r="T54" s="37"/>
      <c r="U54" s="37"/>
      <c r="V54" s="37"/>
      <c r="W54" s="37"/>
    </row>
    <row r="55" spans="1:23" ht="24.75" customHeight="1">
      <c r="A55" s="77">
        <f>COUNTIF($C$6:$C$185,ArrivéeG!C55)+COUNTIF(ArrivéeF!$C$6:C$185,ArrivéeG!C55)</f>
        <v>0</v>
      </c>
      <c r="B55" s="81">
        <v>50</v>
      </c>
      <c r="C55" s="80"/>
      <c r="D55" s="28">
        <f t="shared" si="1"/>
      </c>
      <c r="E55" s="76">
        <f t="shared" si="2"/>
        <v>0</v>
      </c>
      <c r="F55" s="13">
        <v>220</v>
      </c>
      <c r="G55" s="12" t="e">
        <f t="shared" si="3"/>
        <v>#N/A</v>
      </c>
      <c r="K55" s="32">
        <f t="shared" si="10"/>
        <v>0</v>
      </c>
      <c r="L55" s="36">
        <f t="shared" si="4"/>
        <v>0</v>
      </c>
      <c r="M55" s="36">
        <f t="shared" si="5"/>
        <v>0</v>
      </c>
      <c r="N55" s="36">
        <f t="shared" si="6"/>
        <v>0</v>
      </c>
      <c r="O55" s="36">
        <f t="shared" si="7"/>
        <v>0</v>
      </c>
      <c r="P55" s="36">
        <f t="shared" si="8"/>
        <v>0</v>
      </c>
      <c r="Q55" s="36">
        <f t="shared" si="9"/>
        <v>0</v>
      </c>
      <c r="R55" s="37"/>
      <c r="S55" s="37"/>
      <c r="T55" s="37"/>
      <c r="U55" s="37"/>
      <c r="V55" s="37"/>
      <c r="W55" s="37"/>
    </row>
    <row r="56" spans="1:23" ht="24.75" customHeight="1">
      <c r="A56" s="77">
        <f>COUNTIF($C$6:$C$185,ArrivéeG!C56)+COUNTIF(ArrivéeF!$C$6:C$185,ArrivéeG!C56)</f>
        <v>0</v>
      </c>
      <c r="B56" s="81">
        <v>51</v>
      </c>
      <c r="C56" s="80"/>
      <c r="D56" s="28">
        <f t="shared" si="1"/>
      </c>
      <c r="E56" s="76">
        <f t="shared" si="2"/>
        <v>0</v>
      </c>
      <c r="F56" s="13">
        <v>221</v>
      </c>
      <c r="G56" s="12" t="e">
        <f t="shared" si="3"/>
        <v>#N/A</v>
      </c>
      <c r="K56" s="32">
        <f t="shared" si="10"/>
        <v>0</v>
      </c>
      <c r="L56" s="36">
        <f t="shared" si="4"/>
        <v>0</v>
      </c>
      <c r="M56" s="36">
        <f t="shared" si="5"/>
        <v>0</v>
      </c>
      <c r="N56" s="36">
        <f t="shared" si="6"/>
        <v>0</v>
      </c>
      <c r="O56" s="36">
        <f t="shared" si="7"/>
        <v>0</v>
      </c>
      <c r="P56" s="36">
        <f t="shared" si="8"/>
        <v>0</v>
      </c>
      <c r="Q56" s="36">
        <f t="shared" si="9"/>
        <v>0</v>
      </c>
      <c r="R56" s="37"/>
      <c r="S56" s="37"/>
      <c r="T56" s="37"/>
      <c r="U56" s="37"/>
      <c r="V56" s="37"/>
      <c r="W56" s="37"/>
    </row>
    <row r="57" spans="1:23" ht="24.75" customHeight="1">
      <c r="A57" s="77">
        <f>COUNTIF($C$6:$C$185,ArrivéeG!C57)+COUNTIF(ArrivéeF!$C$6:C$185,ArrivéeG!C57)</f>
        <v>0</v>
      </c>
      <c r="B57" s="81">
        <v>52</v>
      </c>
      <c r="C57" s="80"/>
      <c r="D57" s="28">
        <f t="shared" si="1"/>
      </c>
      <c r="E57" s="76">
        <f t="shared" si="2"/>
        <v>0</v>
      </c>
      <c r="F57" s="13">
        <v>222</v>
      </c>
      <c r="G57" s="12" t="e">
        <f t="shared" si="3"/>
        <v>#N/A</v>
      </c>
      <c r="K57" s="32">
        <f t="shared" si="10"/>
        <v>0</v>
      </c>
      <c r="L57" s="36">
        <f t="shared" si="4"/>
        <v>0</v>
      </c>
      <c r="M57" s="36">
        <f t="shared" si="5"/>
        <v>0</v>
      </c>
      <c r="N57" s="36">
        <f t="shared" si="6"/>
        <v>0</v>
      </c>
      <c r="O57" s="36">
        <f t="shared" si="7"/>
        <v>0</v>
      </c>
      <c r="P57" s="36">
        <f t="shared" si="8"/>
        <v>0</v>
      </c>
      <c r="Q57" s="36">
        <f t="shared" si="9"/>
        <v>0</v>
      </c>
      <c r="R57" s="37"/>
      <c r="S57" s="37"/>
      <c r="T57" s="37"/>
      <c r="U57" s="37"/>
      <c r="V57" s="37"/>
      <c r="W57" s="37"/>
    </row>
    <row r="58" spans="1:23" ht="24.75" customHeight="1">
      <c r="A58" s="77">
        <f>COUNTIF($C$6:$C$185,ArrivéeG!C58)+COUNTIF(ArrivéeF!$C$6:C$185,ArrivéeG!C58)</f>
        <v>0</v>
      </c>
      <c r="B58" s="81">
        <v>53</v>
      </c>
      <c r="C58" s="80"/>
      <c r="D58" s="28">
        <f t="shared" si="1"/>
      </c>
      <c r="E58" s="76">
        <f t="shared" si="2"/>
        <v>0</v>
      </c>
      <c r="F58" s="13">
        <v>223</v>
      </c>
      <c r="G58" s="12" t="e">
        <f t="shared" si="3"/>
        <v>#N/A</v>
      </c>
      <c r="K58" s="32">
        <f t="shared" si="10"/>
        <v>0</v>
      </c>
      <c r="L58" s="36">
        <f t="shared" si="4"/>
        <v>0</v>
      </c>
      <c r="M58" s="36">
        <f t="shared" si="5"/>
        <v>0</v>
      </c>
      <c r="N58" s="36">
        <f t="shared" si="6"/>
        <v>0</v>
      </c>
      <c r="O58" s="36">
        <f t="shared" si="7"/>
        <v>0</v>
      </c>
      <c r="P58" s="36">
        <f t="shared" si="8"/>
        <v>0</v>
      </c>
      <c r="Q58" s="36">
        <f t="shared" si="9"/>
        <v>0</v>
      </c>
      <c r="R58" s="37"/>
      <c r="S58" s="37"/>
      <c r="T58" s="37"/>
      <c r="U58" s="37"/>
      <c r="V58" s="37"/>
      <c r="W58" s="37"/>
    </row>
    <row r="59" spans="1:23" ht="24.75" customHeight="1">
      <c r="A59" s="77">
        <f>COUNTIF($C$6:$C$185,ArrivéeG!C59)+COUNTIF(ArrivéeF!$C$6:C$185,ArrivéeG!C59)</f>
        <v>0</v>
      </c>
      <c r="B59" s="81">
        <v>54</v>
      </c>
      <c r="C59" s="80"/>
      <c r="D59" s="28">
        <f t="shared" si="1"/>
      </c>
      <c r="E59" s="76">
        <f t="shared" si="2"/>
        <v>0</v>
      </c>
      <c r="F59" s="13">
        <v>224</v>
      </c>
      <c r="G59" s="12" t="e">
        <f t="shared" si="3"/>
        <v>#N/A</v>
      </c>
      <c r="K59" s="32">
        <f t="shared" si="10"/>
        <v>0</v>
      </c>
      <c r="L59" s="36">
        <f t="shared" si="4"/>
        <v>0</v>
      </c>
      <c r="M59" s="36">
        <f t="shared" si="5"/>
        <v>0</v>
      </c>
      <c r="N59" s="36">
        <f t="shared" si="6"/>
        <v>0</v>
      </c>
      <c r="O59" s="36">
        <f t="shared" si="7"/>
        <v>0</v>
      </c>
      <c r="P59" s="36">
        <f t="shared" si="8"/>
        <v>0</v>
      </c>
      <c r="Q59" s="36">
        <f t="shared" si="9"/>
        <v>0</v>
      </c>
      <c r="R59" s="37"/>
      <c r="S59" s="37"/>
      <c r="T59" s="37"/>
      <c r="U59" s="37"/>
      <c r="V59" s="37"/>
      <c r="W59" s="37"/>
    </row>
    <row r="60" spans="1:23" ht="24.75" customHeight="1">
      <c r="A60" s="77">
        <f>COUNTIF($C$6:$C$185,ArrivéeG!C60)+COUNTIF(ArrivéeF!$C$6:C$185,ArrivéeG!C60)</f>
        <v>0</v>
      </c>
      <c r="B60" s="81">
        <v>55</v>
      </c>
      <c r="C60" s="80"/>
      <c r="D60" s="28">
        <f t="shared" si="1"/>
      </c>
      <c r="E60" s="76">
        <f t="shared" si="2"/>
        <v>0</v>
      </c>
      <c r="F60" s="13">
        <v>225</v>
      </c>
      <c r="G60" s="12" t="e">
        <f t="shared" si="3"/>
        <v>#N/A</v>
      </c>
      <c r="K60" s="32">
        <f t="shared" si="10"/>
        <v>0</v>
      </c>
      <c r="L60" s="36">
        <f t="shared" si="4"/>
        <v>0</v>
      </c>
      <c r="M60" s="36">
        <f t="shared" si="5"/>
        <v>0</v>
      </c>
      <c r="N60" s="36">
        <f t="shared" si="6"/>
        <v>0</v>
      </c>
      <c r="O60" s="36">
        <f t="shared" si="7"/>
        <v>0</v>
      </c>
      <c r="P60" s="36">
        <f t="shared" si="8"/>
        <v>0</v>
      </c>
      <c r="Q60" s="36">
        <f t="shared" si="9"/>
        <v>0</v>
      </c>
      <c r="R60" s="37"/>
      <c r="S60" s="37"/>
      <c r="T60" s="37"/>
      <c r="U60" s="37"/>
      <c r="V60" s="37"/>
      <c r="W60" s="37"/>
    </row>
    <row r="61" spans="1:23" ht="24.75" customHeight="1">
      <c r="A61" s="77">
        <f>COUNTIF($C$6:$C$185,ArrivéeG!C61)+COUNTIF(ArrivéeF!$C$6:C$185,ArrivéeG!C61)</f>
        <v>0</v>
      </c>
      <c r="B61" s="81">
        <v>56</v>
      </c>
      <c r="C61" s="80"/>
      <c r="D61" s="28">
        <f t="shared" si="1"/>
      </c>
      <c r="E61" s="76">
        <f t="shared" si="2"/>
        <v>0</v>
      </c>
      <c r="F61" s="13">
        <v>226</v>
      </c>
      <c r="G61" s="12" t="e">
        <f t="shared" si="3"/>
        <v>#N/A</v>
      </c>
      <c r="K61" s="32">
        <f t="shared" si="10"/>
        <v>0</v>
      </c>
      <c r="L61" s="36">
        <f t="shared" si="4"/>
        <v>0</v>
      </c>
      <c r="M61" s="36">
        <f t="shared" si="5"/>
        <v>0</v>
      </c>
      <c r="N61" s="36">
        <f t="shared" si="6"/>
        <v>0</v>
      </c>
      <c r="O61" s="36">
        <f t="shared" si="7"/>
        <v>0</v>
      </c>
      <c r="P61" s="36">
        <f t="shared" si="8"/>
        <v>0</v>
      </c>
      <c r="Q61" s="36">
        <f t="shared" si="9"/>
        <v>0</v>
      </c>
      <c r="R61" s="37"/>
      <c r="S61" s="37"/>
      <c r="T61" s="37"/>
      <c r="U61" s="37"/>
      <c r="V61" s="37"/>
      <c r="W61" s="37"/>
    </row>
    <row r="62" spans="1:23" ht="24.75" customHeight="1">
      <c r="A62" s="77">
        <f>COUNTIF($C$6:$C$185,ArrivéeG!C62)+COUNTIF(ArrivéeF!$C$6:C$185,ArrivéeG!C62)</f>
        <v>0</v>
      </c>
      <c r="B62" s="81">
        <v>57</v>
      </c>
      <c r="C62" s="80"/>
      <c r="D62" s="28">
        <f t="shared" si="1"/>
      </c>
      <c r="E62" s="76">
        <f t="shared" si="2"/>
        <v>0</v>
      </c>
      <c r="F62" s="13">
        <v>227</v>
      </c>
      <c r="G62" s="12" t="e">
        <f t="shared" si="3"/>
        <v>#N/A</v>
      </c>
      <c r="K62" s="32">
        <f t="shared" si="10"/>
        <v>0</v>
      </c>
      <c r="L62" s="36">
        <f t="shared" si="4"/>
        <v>0</v>
      </c>
      <c r="M62" s="36">
        <f t="shared" si="5"/>
        <v>0</v>
      </c>
      <c r="N62" s="36">
        <f t="shared" si="6"/>
        <v>0</v>
      </c>
      <c r="O62" s="36">
        <f t="shared" si="7"/>
        <v>0</v>
      </c>
      <c r="P62" s="36">
        <f t="shared" si="8"/>
        <v>0</v>
      </c>
      <c r="Q62" s="36">
        <f t="shared" si="9"/>
        <v>0</v>
      </c>
      <c r="R62" s="37"/>
      <c r="S62" s="37"/>
      <c r="T62" s="37"/>
      <c r="U62" s="37"/>
      <c r="V62" s="37"/>
      <c r="W62" s="37"/>
    </row>
    <row r="63" spans="1:23" ht="24.75" customHeight="1">
      <c r="A63" s="77">
        <f>COUNTIF($C$6:$C$185,ArrivéeG!C63)+COUNTIF(ArrivéeF!$C$6:C$185,ArrivéeG!C63)</f>
        <v>0</v>
      </c>
      <c r="B63" s="81">
        <v>58</v>
      </c>
      <c r="C63" s="80"/>
      <c r="D63" s="28">
        <f t="shared" si="1"/>
      </c>
      <c r="E63" s="76">
        <f t="shared" si="2"/>
        <v>0</v>
      </c>
      <c r="F63" s="13">
        <v>228</v>
      </c>
      <c r="G63" s="12" t="e">
        <f t="shared" si="3"/>
        <v>#N/A</v>
      </c>
      <c r="K63" s="32">
        <f t="shared" si="10"/>
        <v>0</v>
      </c>
      <c r="L63" s="36">
        <f t="shared" si="4"/>
        <v>0</v>
      </c>
      <c r="M63" s="36">
        <f t="shared" si="5"/>
        <v>0</v>
      </c>
      <c r="N63" s="36">
        <f t="shared" si="6"/>
        <v>0</v>
      </c>
      <c r="O63" s="36">
        <f t="shared" si="7"/>
        <v>0</v>
      </c>
      <c r="P63" s="36">
        <f t="shared" si="8"/>
        <v>0</v>
      </c>
      <c r="Q63" s="36">
        <f t="shared" si="9"/>
        <v>0</v>
      </c>
      <c r="R63" s="37"/>
      <c r="S63" s="37"/>
      <c r="T63" s="37"/>
      <c r="U63" s="37"/>
      <c r="V63" s="37"/>
      <c r="W63" s="37"/>
    </row>
    <row r="64" spans="1:23" ht="24.75" customHeight="1">
      <c r="A64" s="77">
        <f>COUNTIF($C$6:$C$185,ArrivéeG!C64)+COUNTIF(ArrivéeF!$C$6:C$185,ArrivéeG!C64)</f>
        <v>0</v>
      </c>
      <c r="B64" s="81">
        <v>59</v>
      </c>
      <c r="C64" s="80"/>
      <c r="D64" s="28">
        <f t="shared" si="1"/>
      </c>
      <c r="E64" s="76">
        <f t="shared" si="2"/>
        <v>0</v>
      </c>
      <c r="F64" s="13">
        <v>229</v>
      </c>
      <c r="G64" s="12" t="e">
        <f t="shared" si="3"/>
        <v>#N/A</v>
      </c>
      <c r="K64" s="32">
        <f t="shared" si="10"/>
        <v>0</v>
      </c>
      <c r="L64" s="36">
        <f t="shared" si="4"/>
        <v>0</v>
      </c>
      <c r="M64" s="36">
        <f t="shared" si="5"/>
        <v>0</v>
      </c>
      <c r="N64" s="36">
        <f t="shared" si="6"/>
        <v>0</v>
      </c>
      <c r="O64" s="36">
        <f t="shared" si="7"/>
        <v>0</v>
      </c>
      <c r="P64" s="36">
        <f t="shared" si="8"/>
        <v>0</v>
      </c>
      <c r="Q64" s="36">
        <f t="shared" si="9"/>
        <v>0</v>
      </c>
      <c r="R64" s="37"/>
      <c r="S64" s="37"/>
      <c r="T64" s="37"/>
      <c r="U64" s="37"/>
      <c r="V64" s="37"/>
      <c r="W64" s="37"/>
    </row>
    <row r="65" spans="1:23" ht="24.75" customHeight="1">
      <c r="A65" s="77">
        <f>COUNTIF($C$6:$C$185,ArrivéeG!C65)+COUNTIF(ArrivéeF!$C$6:C$185,ArrivéeG!C65)</f>
        <v>0</v>
      </c>
      <c r="B65" s="81">
        <v>60</v>
      </c>
      <c r="C65" s="80"/>
      <c r="D65" s="28">
        <f t="shared" si="1"/>
      </c>
      <c r="E65" s="76">
        <f t="shared" si="2"/>
        <v>0</v>
      </c>
      <c r="F65" s="13">
        <v>230</v>
      </c>
      <c r="G65" s="12" t="e">
        <f t="shared" si="3"/>
        <v>#N/A</v>
      </c>
      <c r="K65" s="32">
        <f t="shared" si="10"/>
        <v>0</v>
      </c>
      <c r="L65" s="36">
        <f t="shared" si="4"/>
        <v>0</v>
      </c>
      <c r="M65" s="36">
        <f t="shared" si="5"/>
        <v>0</v>
      </c>
      <c r="N65" s="36">
        <f t="shared" si="6"/>
        <v>0</v>
      </c>
      <c r="O65" s="36">
        <f t="shared" si="7"/>
        <v>0</v>
      </c>
      <c r="P65" s="36">
        <f t="shared" si="8"/>
        <v>0</v>
      </c>
      <c r="Q65" s="36">
        <f t="shared" si="9"/>
        <v>0</v>
      </c>
      <c r="R65" s="37"/>
      <c r="S65" s="37"/>
      <c r="T65" s="37"/>
      <c r="U65" s="37"/>
      <c r="V65" s="37"/>
      <c r="W65" s="37"/>
    </row>
    <row r="66" spans="1:23" ht="24.75" customHeight="1">
      <c r="A66" s="77">
        <f>COUNTIF($C$6:$C$185,ArrivéeG!C66)+COUNTIF(ArrivéeF!$C$6:C$185,ArrivéeG!C66)</f>
        <v>0</v>
      </c>
      <c r="B66" s="81">
        <v>61</v>
      </c>
      <c r="C66" s="80"/>
      <c r="D66" s="28">
        <f t="shared" si="1"/>
      </c>
      <c r="E66" s="76">
        <f t="shared" si="2"/>
        <v>0</v>
      </c>
      <c r="F66" s="13">
        <v>301</v>
      </c>
      <c r="G66" s="12" t="e">
        <f t="shared" si="3"/>
        <v>#N/A</v>
      </c>
      <c r="K66" s="32">
        <f t="shared" si="10"/>
        <v>0</v>
      </c>
      <c r="L66" s="36">
        <f t="shared" si="4"/>
        <v>0</v>
      </c>
      <c r="M66" s="36">
        <f t="shared" si="5"/>
        <v>0</v>
      </c>
      <c r="N66" s="36">
        <f t="shared" si="6"/>
        <v>0</v>
      </c>
      <c r="O66" s="36">
        <f t="shared" si="7"/>
        <v>0</v>
      </c>
      <c r="P66" s="36">
        <f t="shared" si="8"/>
        <v>0</v>
      </c>
      <c r="Q66" s="36">
        <f t="shared" si="9"/>
        <v>0</v>
      </c>
      <c r="R66" s="37"/>
      <c r="S66" s="37"/>
      <c r="T66" s="37"/>
      <c r="U66" s="37"/>
      <c r="V66" s="37"/>
      <c r="W66" s="37"/>
    </row>
    <row r="67" spans="1:23" ht="24.75" customHeight="1">
      <c r="A67" s="77">
        <f>COUNTIF($C$6:$C$185,ArrivéeG!C67)+COUNTIF(ArrivéeF!$C$6:C$185,ArrivéeG!C67)</f>
        <v>0</v>
      </c>
      <c r="B67" s="81">
        <v>62</v>
      </c>
      <c r="C67" s="80"/>
      <c r="D67" s="28">
        <f t="shared" si="1"/>
      </c>
      <c r="E67" s="76">
        <f t="shared" si="2"/>
        <v>0</v>
      </c>
      <c r="F67" s="13">
        <v>302</v>
      </c>
      <c r="G67" s="12" t="e">
        <f t="shared" si="3"/>
        <v>#N/A</v>
      </c>
      <c r="K67" s="32">
        <f t="shared" si="10"/>
        <v>0</v>
      </c>
      <c r="L67" s="36">
        <f t="shared" si="4"/>
        <v>0</v>
      </c>
      <c r="M67" s="36">
        <f t="shared" si="5"/>
        <v>0</v>
      </c>
      <c r="N67" s="36">
        <f t="shared" si="6"/>
        <v>0</v>
      </c>
      <c r="O67" s="36">
        <f t="shared" si="7"/>
        <v>0</v>
      </c>
      <c r="P67" s="36">
        <f t="shared" si="8"/>
        <v>0</v>
      </c>
      <c r="Q67" s="36">
        <f t="shared" si="9"/>
        <v>0</v>
      </c>
      <c r="R67" s="37"/>
      <c r="S67" s="37"/>
      <c r="T67" s="37"/>
      <c r="U67" s="37"/>
      <c r="V67" s="37"/>
      <c r="W67" s="37"/>
    </row>
    <row r="68" spans="1:23" ht="24.75" customHeight="1">
      <c r="A68" s="77">
        <f>COUNTIF($C$6:$C$185,ArrivéeG!C68)+COUNTIF(ArrivéeF!$C$6:C$185,ArrivéeG!C68)</f>
        <v>0</v>
      </c>
      <c r="B68" s="81">
        <v>63</v>
      </c>
      <c r="C68" s="80"/>
      <c r="D68" s="28">
        <f t="shared" si="1"/>
      </c>
      <c r="E68" s="76">
        <f t="shared" si="2"/>
        <v>0</v>
      </c>
      <c r="F68" s="13">
        <v>303</v>
      </c>
      <c r="G68" s="12" t="e">
        <f t="shared" si="3"/>
        <v>#N/A</v>
      </c>
      <c r="K68" s="32">
        <f t="shared" si="10"/>
        <v>0</v>
      </c>
      <c r="L68" s="36">
        <f t="shared" si="4"/>
        <v>0</v>
      </c>
      <c r="M68" s="36">
        <f t="shared" si="5"/>
        <v>0</v>
      </c>
      <c r="N68" s="36">
        <f t="shared" si="6"/>
        <v>0</v>
      </c>
      <c r="O68" s="36">
        <f t="shared" si="7"/>
        <v>0</v>
      </c>
      <c r="P68" s="36">
        <f t="shared" si="8"/>
        <v>0</v>
      </c>
      <c r="Q68" s="36">
        <f t="shared" si="9"/>
        <v>0</v>
      </c>
      <c r="R68" s="37"/>
      <c r="S68" s="37"/>
      <c r="T68" s="37"/>
      <c r="U68" s="37"/>
      <c r="V68" s="37"/>
      <c r="W68" s="37"/>
    </row>
    <row r="69" spans="1:23" ht="24.75" customHeight="1">
      <c r="A69" s="77">
        <f>COUNTIF($C$6:$C$185,ArrivéeG!C69)+COUNTIF(ArrivéeF!$C$6:C$185,ArrivéeG!C69)</f>
        <v>0</v>
      </c>
      <c r="B69" s="81">
        <v>64</v>
      </c>
      <c r="C69" s="80"/>
      <c r="D69" s="28">
        <f t="shared" si="1"/>
      </c>
      <c r="E69" s="76">
        <f t="shared" si="2"/>
        <v>0</v>
      </c>
      <c r="F69" s="13">
        <v>304</v>
      </c>
      <c r="G69" s="12" t="e">
        <f t="shared" si="3"/>
        <v>#N/A</v>
      </c>
      <c r="K69" s="32">
        <f t="shared" si="10"/>
        <v>0</v>
      </c>
      <c r="L69" s="36">
        <f t="shared" si="4"/>
        <v>0</v>
      </c>
      <c r="M69" s="36">
        <f t="shared" si="5"/>
        <v>0</v>
      </c>
      <c r="N69" s="36">
        <f t="shared" si="6"/>
        <v>0</v>
      </c>
      <c r="O69" s="36">
        <f t="shared" si="7"/>
        <v>0</v>
      </c>
      <c r="P69" s="36">
        <f t="shared" si="8"/>
        <v>0</v>
      </c>
      <c r="Q69" s="36">
        <f t="shared" si="9"/>
        <v>0</v>
      </c>
      <c r="R69" s="37"/>
      <c r="S69" s="37"/>
      <c r="T69" s="37"/>
      <c r="U69" s="37"/>
      <c r="V69" s="37"/>
      <c r="W69" s="37"/>
    </row>
    <row r="70" spans="1:23" ht="24.75" customHeight="1">
      <c r="A70" s="77">
        <f>COUNTIF($C$6:$C$185,ArrivéeG!C70)+COUNTIF(ArrivéeF!$C$6:C$185,ArrivéeG!C70)</f>
        <v>0</v>
      </c>
      <c r="B70" s="81">
        <v>65</v>
      </c>
      <c r="C70" s="80"/>
      <c r="D70" s="28">
        <f t="shared" si="1"/>
      </c>
      <c r="E70" s="76">
        <f t="shared" si="2"/>
        <v>0</v>
      </c>
      <c r="F70" s="13">
        <v>305</v>
      </c>
      <c r="G70" s="12" t="e">
        <f t="shared" si="3"/>
        <v>#N/A</v>
      </c>
      <c r="K70" s="32">
        <f t="shared" si="10"/>
        <v>0</v>
      </c>
      <c r="L70" s="36">
        <f t="shared" si="4"/>
        <v>0</v>
      </c>
      <c r="M70" s="36">
        <f t="shared" si="5"/>
        <v>0</v>
      </c>
      <c r="N70" s="36">
        <f t="shared" si="6"/>
        <v>0</v>
      </c>
      <c r="O70" s="36">
        <f t="shared" si="7"/>
        <v>0</v>
      </c>
      <c r="P70" s="36">
        <f t="shared" si="8"/>
        <v>0</v>
      </c>
      <c r="Q70" s="36">
        <f t="shared" si="9"/>
        <v>0</v>
      </c>
      <c r="R70" s="37"/>
      <c r="S70" s="37"/>
      <c r="T70" s="37"/>
      <c r="U70" s="37"/>
      <c r="V70" s="37"/>
      <c r="W70" s="37"/>
    </row>
    <row r="71" spans="1:23" ht="24.75" customHeight="1">
      <c r="A71" s="77">
        <f>COUNTIF($C$6:$C$185,ArrivéeG!C71)+COUNTIF(ArrivéeF!$C$6:C$185,ArrivéeG!C71)</f>
        <v>0</v>
      </c>
      <c r="B71" s="81">
        <v>66</v>
      </c>
      <c r="C71" s="80"/>
      <c r="D71" s="28">
        <f aca="true" t="shared" si="11" ref="D71:D134">IF(C71="","",COUNTIF($F$6:$F$185,C71))</f>
      </c>
      <c r="E71" s="76">
        <f aca="true" t="shared" si="12" ref="E71:E134">IF(A71&gt;1,"ERREUR ! Double arrivée ou dossard dans F et G",IF(D71=0," ERREUR ! Dossard inconnu",0))</f>
        <v>0</v>
      </c>
      <c r="F71" s="13">
        <v>306</v>
      </c>
      <c r="G71" s="12" t="e">
        <f aca="true" t="shared" si="13" ref="G71:G134">MATCH(F71,$C$6:$C$185,0)</f>
        <v>#N/A</v>
      </c>
      <c r="K71" s="32">
        <f t="shared" si="10"/>
        <v>0</v>
      </c>
      <c r="L71" s="36">
        <f aca="true" t="shared" si="14" ref="L71:L134">IF($K71=1,IF(AND($F71&gt;100,$F71&lt;200),1,0),0)</f>
        <v>0</v>
      </c>
      <c r="M71" s="36">
        <f aca="true" t="shared" si="15" ref="M71:M134">IF($K71=1,IF(AND($F71&gt;200,$F71&lt;300),1,0),0)</f>
        <v>0</v>
      </c>
      <c r="N71" s="36">
        <f aca="true" t="shared" si="16" ref="N71:N134">IF($K71=1,IF(AND($F71&gt;300,$F71&lt;400),1,0),0)</f>
        <v>0</v>
      </c>
      <c r="O71" s="36">
        <f aca="true" t="shared" si="17" ref="O71:O134">IF($K71=1,IF(AND($F71&gt;400,$F71&lt;500),1,0),0)</f>
        <v>0</v>
      </c>
      <c r="P71" s="36">
        <f aca="true" t="shared" si="18" ref="P71:P134">IF($K71=1,IF(AND($F71&gt;500,$F71&lt;600),1,0),0)</f>
        <v>0</v>
      </c>
      <c r="Q71" s="36">
        <f aca="true" t="shared" si="19" ref="Q71:Q134">IF($K71=1,IF(AND($F71&gt;600,$F71&lt;700),1,0),0)</f>
        <v>0</v>
      </c>
      <c r="R71" s="37"/>
      <c r="S71" s="37"/>
      <c r="T71" s="37"/>
      <c r="U71" s="37"/>
      <c r="V71" s="37"/>
      <c r="W71" s="37"/>
    </row>
    <row r="72" spans="1:23" ht="24.75" customHeight="1">
      <c r="A72" s="77">
        <f>COUNTIF($C$6:$C$185,ArrivéeG!C72)+COUNTIF(ArrivéeF!$C$6:C$185,ArrivéeG!C72)</f>
        <v>0</v>
      </c>
      <c r="B72" s="81">
        <v>67</v>
      </c>
      <c r="C72" s="80"/>
      <c r="D72" s="28">
        <f t="shared" si="11"/>
      </c>
      <c r="E72" s="76">
        <f t="shared" si="12"/>
        <v>0</v>
      </c>
      <c r="F72" s="13">
        <v>307</v>
      </c>
      <c r="G72" s="12" t="e">
        <f t="shared" si="13"/>
        <v>#N/A</v>
      </c>
      <c r="K72" s="32">
        <f t="shared" si="10"/>
        <v>0</v>
      </c>
      <c r="L72" s="36">
        <f t="shared" si="14"/>
        <v>0</v>
      </c>
      <c r="M72" s="36">
        <f t="shared" si="15"/>
        <v>0</v>
      </c>
      <c r="N72" s="36">
        <f t="shared" si="16"/>
        <v>0</v>
      </c>
      <c r="O72" s="36">
        <f t="shared" si="17"/>
        <v>0</v>
      </c>
      <c r="P72" s="36">
        <f t="shared" si="18"/>
        <v>0</v>
      </c>
      <c r="Q72" s="36">
        <f t="shared" si="19"/>
        <v>0</v>
      </c>
      <c r="R72" s="37"/>
      <c r="S72" s="37"/>
      <c r="T72" s="37"/>
      <c r="U72" s="37"/>
      <c r="V72" s="37"/>
      <c r="W72" s="37"/>
    </row>
    <row r="73" spans="1:23" ht="24.75" customHeight="1">
      <c r="A73" s="77">
        <f>COUNTIF($C$6:$C$185,ArrivéeG!C73)+COUNTIF(ArrivéeF!$C$6:C$185,ArrivéeG!C73)</f>
        <v>0</v>
      </c>
      <c r="B73" s="81">
        <v>68</v>
      </c>
      <c r="C73" s="80"/>
      <c r="D73" s="28">
        <f t="shared" si="11"/>
      </c>
      <c r="E73" s="76">
        <f t="shared" si="12"/>
        <v>0</v>
      </c>
      <c r="F73" s="13">
        <v>308</v>
      </c>
      <c r="G73" s="12" t="e">
        <f t="shared" si="13"/>
        <v>#N/A</v>
      </c>
      <c r="K73" s="32">
        <f t="shared" si="10"/>
        <v>0</v>
      </c>
      <c r="L73" s="36">
        <f t="shared" si="14"/>
        <v>0</v>
      </c>
      <c r="M73" s="36">
        <f t="shared" si="15"/>
        <v>0</v>
      </c>
      <c r="N73" s="36">
        <f t="shared" si="16"/>
        <v>0</v>
      </c>
      <c r="O73" s="36">
        <f t="shared" si="17"/>
        <v>0</v>
      </c>
      <c r="P73" s="36">
        <f t="shared" si="18"/>
        <v>0</v>
      </c>
      <c r="Q73" s="36">
        <f t="shared" si="19"/>
        <v>0</v>
      </c>
      <c r="R73" s="37"/>
      <c r="S73" s="37"/>
      <c r="T73" s="37"/>
      <c r="U73" s="37"/>
      <c r="V73" s="37"/>
      <c r="W73" s="37"/>
    </row>
    <row r="74" spans="1:23" ht="24.75" customHeight="1">
      <c r="A74" s="77">
        <f>COUNTIF($C$6:$C$185,ArrivéeG!C74)+COUNTIF(ArrivéeF!$C$6:C$185,ArrivéeG!C74)</f>
        <v>0</v>
      </c>
      <c r="B74" s="81">
        <v>69</v>
      </c>
      <c r="C74" s="80"/>
      <c r="D74" s="28">
        <f t="shared" si="11"/>
      </c>
      <c r="E74" s="76">
        <f t="shared" si="12"/>
        <v>0</v>
      </c>
      <c r="F74" s="13">
        <v>309</v>
      </c>
      <c r="G74" s="12" t="e">
        <f t="shared" si="13"/>
        <v>#N/A</v>
      </c>
      <c r="K74" s="32">
        <f aca="true" t="shared" si="20" ref="K74:K137">IF(ISNUMBER(G74)=TRUE,1,0)</f>
        <v>0</v>
      </c>
      <c r="L74" s="36">
        <f t="shared" si="14"/>
        <v>0</v>
      </c>
      <c r="M74" s="36">
        <f t="shared" si="15"/>
        <v>0</v>
      </c>
      <c r="N74" s="36">
        <f t="shared" si="16"/>
        <v>0</v>
      </c>
      <c r="O74" s="36">
        <f t="shared" si="17"/>
        <v>0</v>
      </c>
      <c r="P74" s="36">
        <f t="shared" si="18"/>
        <v>0</v>
      </c>
      <c r="Q74" s="36">
        <f t="shared" si="19"/>
        <v>0</v>
      </c>
      <c r="R74" s="37"/>
      <c r="S74" s="37"/>
      <c r="T74" s="37"/>
      <c r="U74" s="37"/>
      <c r="V74" s="37"/>
      <c r="W74" s="37"/>
    </row>
    <row r="75" spans="1:23" ht="24.75" customHeight="1">
      <c r="A75" s="77">
        <f>COUNTIF($C$6:$C$185,ArrivéeG!C75)+COUNTIF(ArrivéeF!$C$6:C$185,ArrivéeG!C75)</f>
        <v>0</v>
      </c>
      <c r="B75" s="81">
        <v>70</v>
      </c>
      <c r="C75" s="80"/>
      <c r="D75" s="28">
        <f t="shared" si="11"/>
      </c>
      <c r="E75" s="76">
        <f t="shared" si="12"/>
        <v>0</v>
      </c>
      <c r="F75" s="13">
        <v>310</v>
      </c>
      <c r="G75" s="12" t="e">
        <f t="shared" si="13"/>
        <v>#N/A</v>
      </c>
      <c r="K75" s="32">
        <f t="shared" si="20"/>
        <v>0</v>
      </c>
      <c r="L75" s="36">
        <f t="shared" si="14"/>
        <v>0</v>
      </c>
      <c r="M75" s="36">
        <f t="shared" si="15"/>
        <v>0</v>
      </c>
      <c r="N75" s="36">
        <f t="shared" si="16"/>
        <v>0</v>
      </c>
      <c r="O75" s="36">
        <f t="shared" si="17"/>
        <v>0</v>
      </c>
      <c r="P75" s="36">
        <f t="shared" si="18"/>
        <v>0</v>
      </c>
      <c r="Q75" s="36">
        <f t="shared" si="19"/>
        <v>0</v>
      </c>
      <c r="R75" s="37"/>
      <c r="S75" s="37"/>
      <c r="T75" s="37"/>
      <c r="U75" s="37"/>
      <c r="V75" s="37"/>
      <c r="W75" s="37"/>
    </row>
    <row r="76" spans="1:23" ht="24.75" customHeight="1">
      <c r="A76" s="77">
        <f>COUNTIF($C$6:$C$185,ArrivéeG!C76)+COUNTIF(ArrivéeF!$C$6:C$185,ArrivéeG!C76)</f>
        <v>0</v>
      </c>
      <c r="B76" s="81">
        <v>71</v>
      </c>
      <c r="C76" s="80"/>
      <c r="D76" s="28">
        <f t="shared" si="11"/>
      </c>
      <c r="E76" s="76">
        <f t="shared" si="12"/>
        <v>0</v>
      </c>
      <c r="F76" s="13">
        <v>311</v>
      </c>
      <c r="G76" s="12" t="e">
        <f t="shared" si="13"/>
        <v>#N/A</v>
      </c>
      <c r="K76" s="32">
        <f t="shared" si="20"/>
        <v>0</v>
      </c>
      <c r="L76" s="36">
        <f t="shared" si="14"/>
        <v>0</v>
      </c>
      <c r="M76" s="36">
        <f t="shared" si="15"/>
        <v>0</v>
      </c>
      <c r="N76" s="36">
        <f t="shared" si="16"/>
        <v>0</v>
      </c>
      <c r="O76" s="36">
        <f t="shared" si="17"/>
        <v>0</v>
      </c>
      <c r="P76" s="36">
        <f t="shared" si="18"/>
        <v>0</v>
      </c>
      <c r="Q76" s="36">
        <f t="shared" si="19"/>
        <v>0</v>
      </c>
      <c r="R76" s="37"/>
      <c r="S76" s="37"/>
      <c r="T76" s="37"/>
      <c r="U76" s="37"/>
      <c r="V76" s="37"/>
      <c r="W76" s="37"/>
    </row>
    <row r="77" spans="1:23" ht="24.75" customHeight="1">
      <c r="A77" s="77">
        <f>COUNTIF($C$6:$C$185,ArrivéeG!C77)+COUNTIF(ArrivéeF!$C$6:C$185,ArrivéeG!C77)</f>
        <v>0</v>
      </c>
      <c r="B77" s="81">
        <v>72</v>
      </c>
      <c r="C77" s="80"/>
      <c r="D77" s="28">
        <f t="shared" si="11"/>
      </c>
      <c r="E77" s="76">
        <f t="shared" si="12"/>
        <v>0</v>
      </c>
      <c r="F77" s="13">
        <v>312</v>
      </c>
      <c r="G77" s="12" t="e">
        <f t="shared" si="13"/>
        <v>#N/A</v>
      </c>
      <c r="K77" s="32">
        <f t="shared" si="20"/>
        <v>0</v>
      </c>
      <c r="L77" s="36">
        <f t="shared" si="14"/>
        <v>0</v>
      </c>
      <c r="M77" s="36">
        <f t="shared" si="15"/>
        <v>0</v>
      </c>
      <c r="N77" s="36">
        <f t="shared" si="16"/>
        <v>0</v>
      </c>
      <c r="O77" s="36">
        <f t="shared" si="17"/>
        <v>0</v>
      </c>
      <c r="P77" s="36">
        <f t="shared" si="18"/>
        <v>0</v>
      </c>
      <c r="Q77" s="36">
        <f t="shared" si="19"/>
        <v>0</v>
      </c>
      <c r="R77" s="37"/>
      <c r="S77" s="37"/>
      <c r="T77" s="37"/>
      <c r="U77" s="37"/>
      <c r="V77" s="37"/>
      <c r="W77" s="37"/>
    </row>
    <row r="78" spans="1:23" ht="24.75" customHeight="1">
      <c r="A78" s="77">
        <f>COUNTIF($C$6:$C$185,ArrivéeG!C78)+COUNTIF(ArrivéeF!$C$6:C$185,ArrivéeG!C78)</f>
        <v>0</v>
      </c>
      <c r="B78" s="81">
        <v>73</v>
      </c>
      <c r="C78" s="80"/>
      <c r="D78" s="28">
        <f t="shared" si="11"/>
      </c>
      <c r="E78" s="76">
        <f t="shared" si="12"/>
        <v>0</v>
      </c>
      <c r="F78" s="13">
        <v>313</v>
      </c>
      <c r="G78" s="12" t="e">
        <f t="shared" si="13"/>
        <v>#N/A</v>
      </c>
      <c r="K78" s="32">
        <f t="shared" si="20"/>
        <v>0</v>
      </c>
      <c r="L78" s="36">
        <f t="shared" si="14"/>
        <v>0</v>
      </c>
      <c r="M78" s="36">
        <f t="shared" si="15"/>
        <v>0</v>
      </c>
      <c r="N78" s="36">
        <f t="shared" si="16"/>
        <v>0</v>
      </c>
      <c r="O78" s="36">
        <f t="shared" si="17"/>
        <v>0</v>
      </c>
      <c r="P78" s="36">
        <f t="shared" si="18"/>
        <v>0</v>
      </c>
      <c r="Q78" s="36">
        <f t="shared" si="19"/>
        <v>0</v>
      </c>
      <c r="R78" s="37"/>
      <c r="S78" s="37"/>
      <c r="T78" s="37"/>
      <c r="U78" s="37"/>
      <c r="V78" s="37"/>
      <c r="W78" s="37"/>
    </row>
    <row r="79" spans="1:23" ht="24.75" customHeight="1">
      <c r="A79" s="77">
        <f>COUNTIF($C$6:$C$185,ArrivéeG!C79)+COUNTIF(ArrivéeF!$C$6:C$185,ArrivéeG!C79)</f>
        <v>0</v>
      </c>
      <c r="B79" s="81">
        <v>74</v>
      </c>
      <c r="C79" s="80"/>
      <c r="D79" s="28">
        <f t="shared" si="11"/>
      </c>
      <c r="E79" s="76">
        <f t="shared" si="12"/>
        <v>0</v>
      </c>
      <c r="F79" s="13">
        <v>314</v>
      </c>
      <c r="G79" s="12" t="e">
        <f t="shared" si="13"/>
        <v>#N/A</v>
      </c>
      <c r="K79" s="32">
        <f t="shared" si="20"/>
        <v>0</v>
      </c>
      <c r="L79" s="36">
        <f t="shared" si="14"/>
        <v>0</v>
      </c>
      <c r="M79" s="36">
        <f t="shared" si="15"/>
        <v>0</v>
      </c>
      <c r="N79" s="36">
        <f t="shared" si="16"/>
        <v>0</v>
      </c>
      <c r="O79" s="36">
        <f t="shared" si="17"/>
        <v>0</v>
      </c>
      <c r="P79" s="36">
        <f t="shared" si="18"/>
        <v>0</v>
      </c>
      <c r="Q79" s="36">
        <f t="shared" si="19"/>
        <v>0</v>
      </c>
      <c r="R79" s="37"/>
      <c r="S79" s="37"/>
      <c r="T79" s="37"/>
      <c r="U79" s="37"/>
      <c r="V79" s="37"/>
      <c r="W79" s="37"/>
    </row>
    <row r="80" spans="1:23" ht="24.75" customHeight="1">
      <c r="A80" s="77">
        <f>COUNTIF($C$6:$C$185,ArrivéeG!C80)+COUNTIF(ArrivéeF!$C$6:C$185,ArrivéeG!C80)</f>
        <v>0</v>
      </c>
      <c r="B80" s="81">
        <v>75</v>
      </c>
      <c r="C80" s="80"/>
      <c r="D80" s="28">
        <f t="shared" si="11"/>
      </c>
      <c r="E80" s="76">
        <f t="shared" si="12"/>
        <v>0</v>
      </c>
      <c r="F80" s="13">
        <v>315</v>
      </c>
      <c r="G80" s="12" t="e">
        <f t="shared" si="13"/>
        <v>#N/A</v>
      </c>
      <c r="K80" s="32">
        <f t="shared" si="20"/>
        <v>0</v>
      </c>
      <c r="L80" s="36">
        <f t="shared" si="14"/>
        <v>0</v>
      </c>
      <c r="M80" s="36">
        <f t="shared" si="15"/>
        <v>0</v>
      </c>
      <c r="N80" s="36">
        <f t="shared" si="16"/>
        <v>0</v>
      </c>
      <c r="O80" s="36">
        <f t="shared" si="17"/>
        <v>0</v>
      </c>
      <c r="P80" s="36">
        <f t="shared" si="18"/>
        <v>0</v>
      </c>
      <c r="Q80" s="36">
        <f t="shared" si="19"/>
        <v>0</v>
      </c>
      <c r="R80" s="37"/>
      <c r="S80" s="37"/>
      <c r="T80" s="37"/>
      <c r="U80" s="37"/>
      <c r="V80" s="37"/>
      <c r="W80" s="37"/>
    </row>
    <row r="81" spans="1:23" ht="24.75" customHeight="1">
      <c r="A81" s="77">
        <f>COUNTIF($C$6:$C$185,ArrivéeG!C81)+COUNTIF(ArrivéeF!$C$6:C$185,ArrivéeG!C81)</f>
        <v>0</v>
      </c>
      <c r="B81" s="81">
        <v>76</v>
      </c>
      <c r="C81" s="80"/>
      <c r="D81" s="28">
        <f t="shared" si="11"/>
      </c>
      <c r="E81" s="76">
        <f t="shared" si="12"/>
        <v>0</v>
      </c>
      <c r="F81" s="13">
        <v>316</v>
      </c>
      <c r="G81" s="12" t="e">
        <f t="shared" si="13"/>
        <v>#N/A</v>
      </c>
      <c r="K81" s="32">
        <f t="shared" si="20"/>
        <v>0</v>
      </c>
      <c r="L81" s="36">
        <f t="shared" si="14"/>
        <v>0</v>
      </c>
      <c r="M81" s="36">
        <f t="shared" si="15"/>
        <v>0</v>
      </c>
      <c r="N81" s="36">
        <f t="shared" si="16"/>
        <v>0</v>
      </c>
      <c r="O81" s="36">
        <f t="shared" si="17"/>
        <v>0</v>
      </c>
      <c r="P81" s="36">
        <f t="shared" si="18"/>
        <v>0</v>
      </c>
      <c r="Q81" s="36">
        <f t="shared" si="19"/>
        <v>0</v>
      </c>
      <c r="R81" s="37"/>
      <c r="S81" s="37"/>
      <c r="T81" s="37"/>
      <c r="U81" s="37"/>
      <c r="V81" s="37"/>
      <c r="W81" s="37"/>
    </row>
    <row r="82" spans="1:23" ht="24.75" customHeight="1">
      <c r="A82" s="77">
        <f>COUNTIF($C$6:$C$185,ArrivéeG!C82)+COUNTIF(ArrivéeF!$C$6:C$185,ArrivéeG!C82)</f>
        <v>0</v>
      </c>
      <c r="B82" s="81">
        <v>77</v>
      </c>
      <c r="C82" s="80"/>
      <c r="D82" s="28">
        <f t="shared" si="11"/>
      </c>
      <c r="E82" s="76">
        <f t="shared" si="12"/>
        <v>0</v>
      </c>
      <c r="F82" s="13">
        <v>317</v>
      </c>
      <c r="G82" s="12" t="e">
        <f t="shared" si="13"/>
        <v>#N/A</v>
      </c>
      <c r="K82" s="32">
        <f t="shared" si="20"/>
        <v>0</v>
      </c>
      <c r="L82" s="36">
        <f t="shared" si="14"/>
        <v>0</v>
      </c>
      <c r="M82" s="36">
        <f t="shared" si="15"/>
        <v>0</v>
      </c>
      <c r="N82" s="36">
        <f t="shared" si="16"/>
        <v>0</v>
      </c>
      <c r="O82" s="36">
        <f t="shared" si="17"/>
        <v>0</v>
      </c>
      <c r="P82" s="36">
        <f t="shared" si="18"/>
        <v>0</v>
      </c>
      <c r="Q82" s="36">
        <f t="shared" si="19"/>
        <v>0</v>
      </c>
      <c r="R82" s="37"/>
      <c r="S82" s="37"/>
      <c r="T82" s="37"/>
      <c r="U82" s="37"/>
      <c r="V82" s="37"/>
      <c r="W82" s="37"/>
    </row>
    <row r="83" spans="1:23" ht="24.75" customHeight="1">
      <c r="A83" s="77">
        <f>COUNTIF($C$6:$C$185,ArrivéeG!C83)+COUNTIF(ArrivéeF!$C$6:C$185,ArrivéeG!C83)</f>
        <v>0</v>
      </c>
      <c r="B83" s="81">
        <v>78</v>
      </c>
      <c r="C83" s="80"/>
      <c r="D83" s="28">
        <f t="shared" si="11"/>
      </c>
      <c r="E83" s="76">
        <f t="shared" si="12"/>
        <v>0</v>
      </c>
      <c r="F83" s="13">
        <v>318</v>
      </c>
      <c r="G83" s="12" t="e">
        <f t="shared" si="13"/>
        <v>#N/A</v>
      </c>
      <c r="K83" s="32">
        <f t="shared" si="20"/>
        <v>0</v>
      </c>
      <c r="L83" s="36">
        <f t="shared" si="14"/>
        <v>0</v>
      </c>
      <c r="M83" s="36">
        <f t="shared" si="15"/>
        <v>0</v>
      </c>
      <c r="N83" s="36">
        <f t="shared" si="16"/>
        <v>0</v>
      </c>
      <c r="O83" s="36">
        <f t="shared" si="17"/>
        <v>0</v>
      </c>
      <c r="P83" s="36">
        <f t="shared" si="18"/>
        <v>0</v>
      </c>
      <c r="Q83" s="36">
        <f t="shared" si="19"/>
        <v>0</v>
      </c>
      <c r="R83" s="37"/>
      <c r="S83" s="37"/>
      <c r="T83" s="37"/>
      <c r="U83" s="37"/>
      <c r="V83" s="37"/>
      <c r="W83" s="37"/>
    </row>
    <row r="84" spans="1:23" ht="24.75" customHeight="1">
      <c r="A84" s="77">
        <f>COUNTIF($C$6:$C$185,ArrivéeG!C84)+COUNTIF(ArrivéeF!$C$6:C$185,ArrivéeG!C84)</f>
        <v>0</v>
      </c>
      <c r="B84" s="81">
        <v>79</v>
      </c>
      <c r="C84" s="80"/>
      <c r="D84" s="28">
        <f t="shared" si="11"/>
      </c>
      <c r="E84" s="76">
        <f t="shared" si="12"/>
        <v>0</v>
      </c>
      <c r="F84" s="13">
        <v>319</v>
      </c>
      <c r="G84" s="12" t="e">
        <f t="shared" si="13"/>
        <v>#N/A</v>
      </c>
      <c r="K84" s="32">
        <f t="shared" si="20"/>
        <v>0</v>
      </c>
      <c r="L84" s="36">
        <f t="shared" si="14"/>
        <v>0</v>
      </c>
      <c r="M84" s="36">
        <f t="shared" si="15"/>
        <v>0</v>
      </c>
      <c r="N84" s="36">
        <f t="shared" si="16"/>
        <v>0</v>
      </c>
      <c r="O84" s="36">
        <f t="shared" si="17"/>
        <v>0</v>
      </c>
      <c r="P84" s="36">
        <f t="shared" si="18"/>
        <v>0</v>
      </c>
      <c r="Q84" s="36">
        <f t="shared" si="19"/>
        <v>0</v>
      </c>
      <c r="R84" s="37"/>
      <c r="S84" s="37"/>
      <c r="T84" s="37"/>
      <c r="U84" s="37"/>
      <c r="V84" s="37"/>
      <c r="W84" s="37"/>
    </row>
    <row r="85" spans="1:23" ht="24.75" customHeight="1">
      <c r="A85" s="77">
        <f>COUNTIF($C$6:$C$185,ArrivéeG!C85)+COUNTIF(ArrivéeF!$C$6:C$185,ArrivéeG!C85)</f>
        <v>0</v>
      </c>
      <c r="B85" s="81">
        <v>80</v>
      </c>
      <c r="C85" s="80"/>
      <c r="D85" s="28">
        <f t="shared" si="11"/>
      </c>
      <c r="E85" s="76">
        <f t="shared" si="12"/>
        <v>0</v>
      </c>
      <c r="F85" s="13">
        <v>320</v>
      </c>
      <c r="G85" s="12" t="e">
        <f t="shared" si="13"/>
        <v>#N/A</v>
      </c>
      <c r="K85" s="32">
        <f t="shared" si="20"/>
        <v>0</v>
      </c>
      <c r="L85" s="36">
        <f t="shared" si="14"/>
        <v>0</v>
      </c>
      <c r="M85" s="36">
        <f t="shared" si="15"/>
        <v>0</v>
      </c>
      <c r="N85" s="36">
        <f t="shared" si="16"/>
        <v>0</v>
      </c>
      <c r="O85" s="36">
        <f t="shared" si="17"/>
        <v>0</v>
      </c>
      <c r="P85" s="36">
        <f t="shared" si="18"/>
        <v>0</v>
      </c>
      <c r="Q85" s="36">
        <f t="shared" si="19"/>
        <v>0</v>
      </c>
      <c r="R85" s="37"/>
      <c r="S85" s="37"/>
      <c r="T85" s="37"/>
      <c r="U85" s="37"/>
      <c r="V85" s="37"/>
      <c r="W85" s="37"/>
    </row>
    <row r="86" spans="1:23" ht="24.75" customHeight="1">
      <c r="A86" s="77">
        <f>COUNTIF($C$6:$C$185,ArrivéeG!C86)+COUNTIF(ArrivéeF!$C$6:C$185,ArrivéeG!C86)</f>
        <v>0</v>
      </c>
      <c r="B86" s="81">
        <v>81</v>
      </c>
      <c r="C86" s="80"/>
      <c r="D86" s="28">
        <f t="shared" si="11"/>
      </c>
      <c r="E86" s="76">
        <f t="shared" si="12"/>
        <v>0</v>
      </c>
      <c r="F86" s="13">
        <v>321</v>
      </c>
      <c r="G86" s="12" t="e">
        <f t="shared" si="13"/>
        <v>#N/A</v>
      </c>
      <c r="K86" s="32">
        <f t="shared" si="20"/>
        <v>0</v>
      </c>
      <c r="L86" s="36">
        <f t="shared" si="14"/>
        <v>0</v>
      </c>
      <c r="M86" s="36">
        <f t="shared" si="15"/>
        <v>0</v>
      </c>
      <c r="N86" s="36">
        <f t="shared" si="16"/>
        <v>0</v>
      </c>
      <c r="O86" s="36">
        <f t="shared" si="17"/>
        <v>0</v>
      </c>
      <c r="P86" s="36">
        <f t="shared" si="18"/>
        <v>0</v>
      </c>
      <c r="Q86" s="36">
        <f t="shared" si="19"/>
        <v>0</v>
      </c>
      <c r="R86" s="37"/>
      <c r="S86" s="37"/>
      <c r="T86" s="37"/>
      <c r="U86" s="37"/>
      <c r="V86" s="37"/>
      <c r="W86" s="37"/>
    </row>
    <row r="87" spans="1:23" ht="24.75" customHeight="1">
      <c r="A87" s="77">
        <f>COUNTIF($C$6:$C$185,ArrivéeG!C87)+COUNTIF(ArrivéeF!$C$6:C$185,ArrivéeG!C87)</f>
        <v>0</v>
      </c>
      <c r="B87" s="81">
        <v>82</v>
      </c>
      <c r="C87" s="80"/>
      <c r="D87" s="28">
        <f t="shared" si="11"/>
      </c>
      <c r="E87" s="76">
        <f t="shared" si="12"/>
        <v>0</v>
      </c>
      <c r="F87" s="13">
        <v>322</v>
      </c>
      <c r="G87" s="12" t="e">
        <f t="shared" si="13"/>
        <v>#N/A</v>
      </c>
      <c r="K87" s="32">
        <f t="shared" si="20"/>
        <v>0</v>
      </c>
      <c r="L87" s="36">
        <f t="shared" si="14"/>
        <v>0</v>
      </c>
      <c r="M87" s="36">
        <f t="shared" si="15"/>
        <v>0</v>
      </c>
      <c r="N87" s="36">
        <f t="shared" si="16"/>
        <v>0</v>
      </c>
      <c r="O87" s="36">
        <f t="shared" si="17"/>
        <v>0</v>
      </c>
      <c r="P87" s="36">
        <f t="shared" si="18"/>
        <v>0</v>
      </c>
      <c r="Q87" s="36">
        <f t="shared" si="19"/>
        <v>0</v>
      </c>
      <c r="R87" s="37"/>
      <c r="S87" s="37"/>
      <c r="T87" s="37"/>
      <c r="U87" s="37"/>
      <c r="V87" s="37"/>
      <c r="W87" s="37"/>
    </row>
    <row r="88" spans="1:23" ht="24.75" customHeight="1">
      <c r="A88" s="77">
        <f>COUNTIF($C$6:$C$185,ArrivéeG!C88)+COUNTIF(ArrivéeF!$C$6:C$185,ArrivéeG!C88)</f>
        <v>0</v>
      </c>
      <c r="B88" s="81">
        <v>83</v>
      </c>
      <c r="C88" s="80"/>
      <c r="D88" s="28">
        <f t="shared" si="11"/>
      </c>
      <c r="E88" s="76">
        <f t="shared" si="12"/>
        <v>0</v>
      </c>
      <c r="F88" s="13">
        <v>323</v>
      </c>
      <c r="G88" s="12" t="e">
        <f t="shared" si="13"/>
        <v>#N/A</v>
      </c>
      <c r="K88" s="32">
        <f t="shared" si="20"/>
        <v>0</v>
      </c>
      <c r="L88" s="36">
        <f t="shared" si="14"/>
        <v>0</v>
      </c>
      <c r="M88" s="36">
        <f t="shared" si="15"/>
        <v>0</v>
      </c>
      <c r="N88" s="36">
        <f t="shared" si="16"/>
        <v>0</v>
      </c>
      <c r="O88" s="36">
        <f t="shared" si="17"/>
        <v>0</v>
      </c>
      <c r="P88" s="36">
        <f t="shared" si="18"/>
        <v>0</v>
      </c>
      <c r="Q88" s="36">
        <f t="shared" si="19"/>
        <v>0</v>
      </c>
      <c r="R88" s="37"/>
      <c r="S88" s="37"/>
      <c r="T88" s="37"/>
      <c r="U88" s="37"/>
      <c r="V88" s="37"/>
      <c r="W88" s="37"/>
    </row>
    <row r="89" spans="1:23" ht="24.75" customHeight="1">
      <c r="A89" s="77">
        <f>COUNTIF($C$6:$C$185,ArrivéeG!C89)+COUNTIF(ArrivéeF!$C$6:C$185,ArrivéeG!C89)</f>
        <v>0</v>
      </c>
      <c r="B89" s="81">
        <v>84</v>
      </c>
      <c r="C89" s="80"/>
      <c r="D89" s="28">
        <f t="shared" si="11"/>
      </c>
      <c r="E89" s="76">
        <f t="shared" si="12"/>
        <v>0</v>
      </c>
      <c r="F89" s="13">
        <v>324</v>
      </c>
      <c r="G89" s="12" t="e">
        <f t="shared" si="13"/>
        <v>#N/A</v>
      </c>
      <c r="K89" s="32">
        <f t="shared" si="20"/>
        <v>0</v>
      </c>
      <c r="L89" s="36">
        <f t="shared" si="14"/>
        <v>0</v>
      </c>
      <c r="M89" s="36">
        <f t="shared" si="15"/>
        <v>0</v>
      </c>
      <c r="N89" s="36">
        <f t="shared" si="16"/>
        <v>0</v>
      </c>
      <c r="O89" s="36">
        <f t="shared" si="17"/>
        <v>0</v>
      </c>
      <c r="P89" s="36">
        <f t="shared" si="18"/>
        <v>0</v>
      </c>
      <c r="Q89" s="36">
        <f t="shared" si="19"/>
        <v>0</v>
      </c>
      <c r="R89" s="37"/>
      <c r="S89" s="37"/>
      <c r="T89" s="37"/>
      <c r="U89" s="37"/>
      <c r="V89" s="37"/>
      <c r="W89" s="37"/>
    </row>
    <row r="90" spans="1:23" ht="24.75" customHeight="1">
      <c r="A90" s="77">
        <f>COUNTIF($C$6:$C$185,ArrivéeG!C90)+COUNTIF(ArrivéeF!$C$6:C$185,ArrivéeG!C90)</f>
        <v>0</v>
      </c>
      <c r="B90" s="81">
        <v>85</v>
      </c>
      <c r="C90" s="80"/>
      <c r="D90" s="28">
        <f t="shared" si="11"/>
      </c>
      <c r="E90" s="76">
        <f t="shared" si="12"/>
        <v>0</v>
      </c>
      <c r="F90" s="13">
        <v>325</v>
      </c>
      <c r="G90" s="12" t="e">
        <f t="shared" si="13"/>
        <v>#N/A</v>
      </c>
      <c r="K90" s="32">
        <f t="shared" si="20"/>
        <v>0</v>
      </c>
      <c r="L90" s="36">
        <f t="shared" si="14"/>
        <v>0</v>
      </c>
      <c r="M90" s="36">
        <f t="shared" si="15"/>
        <v>0</v>
      </c>
      <c r="N90" s="36">
        <f t="shared" si="16"/>
        <v>0</v>
      </c>
      <c r="O90" s="36">
        <f t="shared" si="17"/>
        <v>0</v>
      </c>
      <c r="P90" s="36">
        <f t="shared" si="18"/>
        <v>0</v>
      </c>
      <c r="Q90" s="36">
        <f t="shared" si="19"/>
        <v>0</v>
      </c>
      <c r="R90" s="37"/>
      <c r="S90" s="37"/>
      <c r="T90" s="37"/>
      <c r="U90" s="37"/>
      <c r="V90" s="37"/>
      <c r="W90" s="37"/>
    </row>
    <row r="91" spans="1:23" ht="24.75" customHeight="1">
      <c r="A91" s="77">
        <f>COUNTIF($C$6:$C$185,ArrivéeG!C91)+COUNTIF(ArrivéeF!$C$6:C$185,ArrivéeG!C91)</f>
        <v>0</v>
      </c>
      <c r="B91" s="81">
        <v>86</v>
      </c>
      <c r="C91" s="80"/>
      <c r="D91" s="28">
        <f t="shared" si="11"/>
      </c>
      <c r="E91" s="76">
        <f t="shared" si="12"/>
        <v>0</v>
      </c>
      <c r="F91" s="13">
        <v>326</v>
      </c>
      <c r="G91" s="12" t="e">
        <f t="shared" si="13"/>
        <v>#N/A</v>
      </c>
      <c r="K91" s="32">
        <f t="shared" si="20"/>
        <v>0</v>
      </c>
      <c r="L91" s="36">
        <f t="shared" si="14"/>
        <v>0</v>
      </c>
      <c r="M91" s="36">
        <f t="shared" si="15"/>
        <v>0</v>
      </c>
      <c r="N91" s="36">
        <f t="shared" si="16"/>
        <v>0</v>
      </c>
      <c r="O91" s="36">
        <f t="shared" si="17"/>
        <v>0</v>
      </c>
      <c r="P91" s="36">
        <f t="shared" si="18"/>
        <v>0</v>
      </c>
      <c r="Q91" s="36">
        <f t="shared" si="19"/>
        <v>0</v>
      </c>
      <c r="R91" s="37"/>
      <c r="S91" s="37"/>
      <c r="T91" s="37"/>
      <c r="U91" s="37"/>
      <c r="V91" s="37"/>
      <c r="W91" s="37"/>
    </row>
    <row r="92" spans="1:23" ht="24.75" customHeight="1">
      <c r="A92" s="77">
        <f>COUNTIF($C$6:$C$185,ArrivéeG!C92)+COUNTIF(ArrivéeF!$C$6:C$185,ArrivéeG!C92)</f>
        <v>0</v>
      </c>
      <c r="B92" s="81">
        <v>87</v>
      </c>
      <c r="C92" s="80"/>
      <c r="D92" s="28">
        <f t="shared" si="11"/>
      </c>
      <c r="E92" s="76">
        <f t="shared" si="12"/>
        <v>0</v>
      </c>
      <c r="F92" s="13">
        <v>327</v>
      </c>
      <c r="G92" s="12" t="e">
        <f t="shared" si="13"/>
        <v>#N/A</v>
      </c>
      <c r="K92" s="32">
        <f t="shared" si="20"/>
        <v>0</v>
      </c>
      <c r="L92" s="36">
        <f t="shared" si="14"/>
        <v>0</v>
      </c>
      <c r="M92" s="36">
        <f t="shared" si="15"/>
        <v>0</v>
      </c>
      <c r="N92" s="36">
        <f t="shared" si="16"/>
        <v>0</v>
      </c>
      <c r="O92" s="36">
        <f t="shared" si="17"/>
        <v>0</v>
      </c>
      <c r="P92" s="36">
        <f t="shared" si="18"/>
        <v>0</v>
      </c>
      <c r="Q92" s="36">
        <f t="shared" si="19"/>
        <v>0</v>
      </c>
      <c r="R92" s="37"/>
      <c r="S92" s="37"/>
      <c r="T92" s="37"/>
      <c r="U92" s="37"/>
      <c r="V92" s="37"/>
      <c r="W92" s="37"/>
    </row>
    <row r="93" spans="1:23" ht="24.75" customHeight="1">
      <c r="A93" s="77">
        <f>COUNTIF($C$6:$C$185,ArrivéeG!C93)+COUNTIF(ArrivéeF!$C$6:C$185,ArrivéeG!C93)</f>
        <v>0</v>
      </c>
      <c r="B93" s="81">
        <v>88</v>
      </c>
      <c r="C93" s="80"/>
      <c r="D93" s="28">
        <f t="shared" si="11"/>
      </c>
      <c r="E93" s="76">
        <f t="shared" si="12"/>
        <v>0</v>
      </c>
      <c r="F93" s="13">
        <v>328</v>
      </c>
      <c r="G93" s="12" t="e">
        <f t="shared" si="13"/>
        <v>#N/A</v>
      </c>
      <c r="K93" s="32">
        <f t="shared" si="20"/>
        <v>0</v>
      </c>
      <c r="L93" s="36">
        <f t="shared" si="14"/>
        <v>0</v>
      </c>
      <c r="M93" s="36">
        <f t="shared" si="15"/>
        <v>0</v>
      </c>
      <c r="N93" s="36">
        <f t="shared" si="16"/>
        <v>0</v>
      </c>
      <c r="O93" s="36">
        <f t="shared" si="17"/>
        <v>0</v>
      </c>
      <c r="P93" s="36">
        <f t="shared" si="18"/>
        <v>0</v>
      </c>
      <c r="Q93" s="36">
        <f t="shared" si="19"/>
        <v>0</v>
      </c>
      <c r="R93" s="37"/>
      <c r="S93" s="37"/>
      <c r="T93" s="37"/>
      <c r="U93" s="37"/>
      <c r="V93" s="37"/>
      <c r="W93" s="37"/>
    </row>
    <row r="94" spans="1:23" ht="24.75" customHeight="1">
      <c r="A94" s="77">
        <f>COUNTIF($C$6:$C$185,ArrivéeG!C94)+COUNTIF(ArrivéeF!$C$6:C$185,ArrivéeG!C94)</f>
        <v>0</v>
      </c>
      <c r="B94" s="81">
        <v>89</v>
      </c>
      <c r="C94" s="80"/>
      <c r="D94" s="28">
        <f t="shared" si="11"/>
      </c>
      <c r="E94" s="76">
        <f t="shared" si="12"/>
        <v>0</v>
      </c>
      <c r="F94" s="13">
        <v>329</v>
      </c>
      <c r="G94" s="12" t="e">
        <f t="shared" si="13"/>
        <v>#N/A</v>
      </c>
      <c r="K94" s="32">
        <f t="shared" si="20"/>
        <v>0</v>
      </c>
      <c r="L94" s="36">
        <f t="shared" si="14"/>
        <v>0</v>
      </c>
      <c r="M94" s="36">
        <f t="shared" si="15"/>
        <v>0</v>
      </c>
      <c r="N94" s="36">
        <f t="shared" si="16"/>
        <v>0</v>
      </c>
      <c r="O94" s="36">
        <f t="shared" si="17"/>
        <v>0</v>
      </c>
      <c r="P94" s="36">
        <f t="shared" si="18"/>
        <v>0</v>
      </c>
      <c r="Q94" s="36">
        <f t="shared" si="19"/>
        <v>0</v>
      </c>
      <c r="R94" s="37"/>
      <c r="S94" s="37"/>
      <c r="T94" s="37"/>
      <c r="U94" s="37"/>
      <c r="V94" s="37"/>
      <c r="W94" s="37"/>
    </row>
    <row r="95" spans="1:23" ht="24.75" customHeight="1">
      <c r="A95" s="77">
        <f>COUNTIF($C$6:$C$185,ArrivéeG!C95)+COUNTIF(ArrivéeF!$C$6:C$185,ArrivéeG!C95)</f>
        <v>0</v>
      </c>
      <c r="B95" s="81">
        <v>90</v>
      </c>
      <c r="C95" s="80"/>
      <c r="D95" s="28">
        <f t="shared" si="11"/>
      </c>
      <c r="E95" s="76">
        <f t="shared" si="12"/>
        <v>0</v>
      </c>
      <c r="F95" s="13">
        <v>330</v>
      </c>
      <c r="G95" s="12" t="e">
        <f t="shared" si="13"/>
        <v>#N/A</v>
      </c>
      <c r="K95" s="32">
        <f t="shared" si="20"/>
        <v>0</v>
      </c>
      <c r="L95" s="36">
        <f t="shared" si="14"/>
        <v>0</v>
      </c>
      <c r="M95" s="36">
        <f t="shared" si="15"/>
        <v>0</v>
      </c>
      <c r="N95" s="36">
        <f t="shared" si="16"/>
        <v>0</v>
      </c>
      <c r="O95" s="36">
        <f t="shared" si="17"/>
        <v>0</v>
      </c>
      <c r="P95" s="36">
        <f t="shared" si="18"/>
        <v>0</v>
      </c>
      <c r="Q95" s="36">
        <f t="shared" si="19"/>
        <v>0</v>
      </c>
      <c r="R95" s="37"/>
      <c r="S95" s="37"/>
      <c r="T95" s="37"/>
      <c r="U95" s="37"/>
      <c r="V95" s="37"/>
      <c r="W95" s="37"/>
    </row>
    <row r="96" spans="1:23" ht="24.75" customHeight="1">
      <c r="A96" s="77">
        <f>COUNTIF($C$6:$C$185,ArrivéeG!C96)+COUNTIF(ArrivéeF!$C$6:C$185,ArrivéeG!C96)</f>
        <v>0</v>
      </c>
      <c r="B96" s="81">
        <v>91</v>
      </c>
      <c r="C96" s="80"/>
      <c r="D96" s="28">
        <f t="shared" si="11"/>
      </c>
      <c r="E96" s="76">
        <f t="shared" si="12"/>
        <v>0</v>
      </c>
      <c r="F96" s="13">
        <v>401</v>
      </c>
      <c r="G96" s="12" t="e">
        <f t="shared" si="13"/>
        <v>#N/A</v>
      </c>
      <c r="K96" s="32">
        <f t="shared" si="20"/>
        <v>0</v>
      </c>
      <c r="L96" s="36">
        <f t="shared" si="14"/>
        <v>0</v>
      </c>
      <c r="M96" s="36">
        <f t="shared" si="15"/>
        <v>0</v>
      </c>
      <c r="N96" s="36">
        <f t="shared" si="16"/>
        <v>0</v>
      </c>
      <c r="O96" s="36">
        <f t="shared" si="17"/>
        <v>0</v>
      </c>
      <c r="P96" s="36">
        <f t="shared" si="18"/>
        <v>0</v>
      </c>
      <c r="Q96" s="36">
        <f t="shared" si="19"/>
        <v>0</v>
      </c>
      <c r="R96" s="37"/>
      <c r="S96" s="37"/>
      <c r="T96" s="37"/>
      <c r="U96" s="37"/>
      <c r="V96" s="37"/>
      <c r="W96" s="37"/>
    </row>
    <row r="97" spans="1:23" ht="24.75" customHeight="1">
      <c r="A97" s="77">
        <f>COUNTIF($C$6:$C$185,ArrivéeG!C97)+COUNTIF(ArrivéeF!$C$6:C$185,ArrivéeG!C97)</f>
        <v>0</v>
      </c>
      <c r="B97" s="81">
        <v>92</v>
      </c>
      <c r="C97" s="80"/>
      <c r="D97" s="28">
        <f t="shared" si="11"/>
      </c>
      <c r="E97" s="76">
        <f t="shared" si="12"/>
        <v>0</v>
      </c>
      <c r="F97" s="13">
        <v>402</v>
      </c>
      <c r="G97" s="12" t="e">
        <f t="shared" si="13"/>
        <v>#N/A</v>
      </c>
      <c r="K97" s="32">
        <f t="shared" si="20"/>
        <v>0</v>
      </c>
      <c r="L97" s="36">
        <f t="shared" si="14"/>
        <v>0</v>
      </c>
      <c r="M97" s="36">
        <f t="shared" si="15"/>
        <v>0</v>
      </c>
      <c r="N97" s="36">
        <f t="shared" si="16"/>
        <v>0</v>
      </c>
      <c r="O97" s="36">
        <f t="shared" si="17"/>
        <v>0</v>
      </c>
      <c r="P97" s="36">
        <f t="shared" si="18"/>
        <v>0</v>
      </c>
      <c r="Q97" s="36">
        <f t="shared" si="19"/>
        <v>0</v>
      </c>
      <c r="R97" s="37"/>
      <c r="S97" s="37"/>
      <c r="T97" s="37"/>
      <c r="U97" s="37"/>
      <c r="V97" s="37"/>
      <c r="W97" s="37"/>
    </row>
    <row r="98" spans="1:23" ht="24.75" customHeight="1">
      <c r="A98" s="77">
        <f>COUNTIF($C$6:$C$185,ArrivéeG!C98)+COUNTIF(ArrivéeF!$C$6:C$185,ArrivéeG!C98)</f>
        <v>0</v>
      </c>
      <c r="B98" s="81">
        <v>93</v>
      </c>
      <c r="C98" s="80"/>
      <c r="D98" s="28">
        <f t="shared" si="11"/>
      </c>
      <c r="E98" s="76">
        <f t="shared" si="12"/>
        <v>0</v>
      </c>
      <c r="F98" s="13">
        <v>403</v>
      </c>
      <c r="G98" s="12" t="e">
        <f t="shared" si="13"/>
        <v>#N/A</v>
      </c>
      <c r="K98" s="32">
        <f t="shared" si="20"/>
        <v>0</v>
      </c>
      <c r="L98" s="36">
        <f t="shared" si="14"/>
        <v>0</v>
      </c>
      <c r="M98" s="36">
        <f t="shared" si="15"/>
        <v>0</v>
      </c>
      <c r="N98" s="36">
        <f t="shared" si="16"/>
        <v>0</v>
      </c>
      <c r="O98" s="36">
        <f t="shared" si="17"/>
        <v>0</v>
      </c>
      <c r="P98" s="36">
        <f t="shared" si="18"/>
        <v>0</v>
      </c>
      <c r="Q98" s="36">
        <f t="shared" si="19"/>
        <v>0</v>
      </c>
      <c r="R98" s="37"/>
      <c r="S98" s="37"/>
      <c r="T98" s="37"/>
      <c r="U98" s="37"/>
      <c r="V98" s="37"/>
      <c r="W98" s="37"/>
    </row>
    <row r="99" spans="1:23" ht="24.75" customHeight="1">
      <c r="A99" s="77">
        <f>COUNTIF($C$6:$C$185,ArrivéeG!C99)+COUNTIF(ArrivéeF!$C$6:C$185,ArrivéeG!C99)</f>
        <v>0</v>
      </c>
      <c r="B99" s="81">
        <v>94</v>
      </c>
      <c r="C99" s="80"/>
      <c r="D99" s="28">
        <f t="shared" si="11"/>
      </c>
      <c r="E99" s="76">
        <f t="shared" si="12"/>
        <v>0</v>
      </c>
      <c r="F99" s="13">
        <v>404</v>
      </c>
      <c r="G99" s="12" t="e">
        <f t="shared" si="13"/>
        <v>#N/A</v>
      </c>
      <c r="K99" s="32">
        <f t="shared" si="20"/>
        <v>0</v>
      </c>
      <c r="L99" s="36">
        <f t="shared" si="14"/>
        <v>0</v>
      </c>
      <c r="M99" s="36">
        <f t="shared" si="15"/>
        <v>0</v>
      </c>
      <c r="N99" s="36">
        <f t="shared" si="16"/>
        <v>0</v>
      </c>
      <c r="O99" s="36">
        <f t="shared" si="17"/>
        <v>0</v>
      </c>
      <c r="P99" s="36">
        <f t="shared" si="18"/>
        <v>0</v>
      </c>
      <c r="Q99" s="36">
        <f t="shared" si="19"/>
        <v>0</v>
      </c>
      <c r="R99" s="37"/>
      <c r="S99" s="37"/>
      <c r="T99" s="37"/>
      <c r="U99" s="37"/>
      <c r="V99" s="37"/>
      <c r="W99" s="37"/>
    </row>
    <row r="100" spans="1:23" ht="24.75" customHeight="1">
      <c r="A100" s="77">
        <f>COUNTIF($C$6:$C$185,ArrivéeG!C100)+COUNTIF(ArrivéeF!$C$6:C$185,ArrivéeG!C100)</f>
        <v>0</v>
      </c>
      <c r="B100" s="81">
        <v>95</v>
      </c>
      <c r="C100" s="80"/>
      <c r="D100" s="28">
        <f t="shared" si="11"/>
      </c>
      <c r="E100" s="76">
        <f t="shared" si="12"/>
        <v>0</v>
      </c>
      <c r="F100" s="13">
        <v>405</v>
      </c>
      <c r="G100" s="12" t="e">
        <f t="shared" si="13"/>
        <v>#N/A</v>
      </c>
      <c r="K100" s="32">
        <f t="shared" si="20"/>
        <v>0</v>
      </c>
      <c r="L100" s="36">
        <f t="shared" si="14"/>
        <v>0</v>
      </c>
      <c r="M100" s="36">
        <f t="shared" si="15"/>
        <v>0</v>
      </c>
      <c r="N100" s="36">
        <f t="shared" si="16"/>
        <v>0</v>
      </c>
      <c r="O100" s="36">
        <f t="shared" si="17"/>
        <v>0</v>
      </c>
      <c r="P100" s="36">
        <f t="shared" si="18"/>
        <v>0</v>
      </c>
      <c r="Q100" s="36">
        <f t="shared" si="19"/>
        <v>0</v>
      </c>
      <c r="R100" s="37"/>
      <c r="S100" s="37"/>
      <c r="T100" s="37"/>
      <c r="U100" s="37"/>
      <c r="V100" s="37"/>
      <c r="W100" s="37"/>
    </row>
    <row r="101" spans="1:23" ht="24.75" customHeight="1">
      <c r="A101" s="77">
        <f>COUNTIF($C$6:$C$185,ArrivéeG!C101)+COUNTIF(ArrivéeF!$C$6:C$185,ArrivéeG!C101)</f>
        <v>0</v>
      </c>
      <c r="B101" s="81">
        <v>96</v>
      </c>
      <c r="C101" s="80"/>
      <c r="D101" s="28">
        <f t="shared" si="11"/>
      </c>
      <c r="E101" s="76">
        <f t="shared" si="12"/>
        <v>0</v>
      </c>
      <c r="F101" s="13">
        <v>406</v>
      </c>
      <c r="G101" s="12" t="e">
        <f t="shared" si="13"/>
        <v>#N/A</v>
      </c>
      <c r="K101" s="32">
        <f t="shared" si="20"/>
        <v>0</v>
      </c>
      <c r="L101" s="36">
        <f t="shared" si="14"/>
        <v>0</v>
      </c>
      <c r="M101" s="36">
        <f t="shared" si="15"/>
        <v>0</v>
      </c>
      <c r="N101" s="36">
        <f t="shared" si="16"/>
        <v>0</v>
      </c>
      <c r="O101" s="36">
        <f t="shared" si="17"/>
        <v>0</v>
      </c>
      <c r="P101" s="36">
        <f t="shared" si="18"/>
        <v>0</v>
      </c>
      <c r="Q101" s="36">
        <f t="shared" si="19"/>
        <v>0</v>
      </c>
      <c r="R101" s="37"/>
      <c r="S101" s="37"/>
      <c r="T101" s="37"/>
      <c r="U101" s="37"/>
      <c r="V101" s="37"/>
      <c r="W101" s="37"/>
    </row>
    <row r="102" spans="1:23" ht="24.75" customHeight="1">
      <c r="A102" s="77">
        <f>COUNTIF($C$6:$C$185,ArrivéeG!C102)+COUNTIF(ArrivéeF!$C$6:C$185,ArrivéeG!C102)</f>
        <v>0</v>
      </c>
      <c r="B102" s="81">
        <v>97</v>
      </c>
      <c r="C102" s="80"/>
      <c r="D102" s="28">
        <f t="shared" si="11"/>
      </c>
      <c r="E102" s="76">
        <f t="shared" si="12"/>
        <v>0</v>
      </c>
      <c r="F102" s="13">
        <v>407</v>
      </c>
      <c r="G102" s="12" t="e">
        <f t="shared" si="13"/>
        <v>#N/A</v>
      </c>
      <c r="K102" s="32">
        <f t="shared" si="20"/>
        <v>0</v>
      </c>
      <c r="L102" s="36">
        <f t="shared" si="14"/>
        <v>0</v>
      </c>
      <c r="M102" s="36">
        <f t="shared" si="15"/>
        <v>0</v>
      </c>
      <c r="N102" s="36">
        <f t="shared" si="16"/>
        <v>0</v>
      </c>
      <c r="O102" s="36">
        <f t="shared" si="17"/>
        <v>0</v>
      </c>
      <c r="P102" s="36">
        <f t="shared" si="18"/>
        <v>0</v>
      </c>
      <c r="Q102" s="36">
        <f t="shared" si="19"/>
        <v>0</v>
      </c>
      <c r="R102" s="37"/>
      <c r="S102" s="37"/>
      <c r="T102" s="37"/>
      <c r="U102" s="37"/>
      <c r="V102" s="37"/>
      <c r="W102" s="37"/>
    </row>
    <row r="103" spans="1:23" ht="24.75" customHeight="1">
      <c r="A103" s="77">
        <f>COUNTIF($C$6:$C$185,ArrivéeG!C103)+COUNTIF(ArrivéeF!$C$6:C$185,ArrivéeG!C103)</f>
        <v>0</v>
      </c>
      <c r="B103" s="81">
        <v>98</v>
      </c>
      <c r="C103" s="80"/>
      <c r="D103" s="28">
        <f t="shared" si="11"/>
      </c>
      <c r="E103" s="76">
        <f t="shared" si="12"/>
        <v>0</v>
      </c>
      <c r="F103" s="13">
        <v>408</v>
      </c>
      <c r="G103" s="12" t="e">
        <f t="shared" si="13"/>
        <v>#N/A</v>
      </c>
      <c r="K103" s="32">
        <f t="shared" si="20"/>
        <v>0</v>
      </c>
      <c r="L103" s="36">
        <f t="shared" si="14"/>
        <v>0</v>
      </c>
      <c r="M103" s="36">
        <f t="shared" si="15"/>
        <v>0</v>
      </c>
      <c r="N103" s="36">
        <f t="shared" si="16"/>
        <v>0</v>
      </c>
      <c r="O103" s="36">
        <f t="shared" si="17"/>
        <v>0</v>
      </c>
      <c r="P103" s="36">
        <f t="shared" si="18"/>
        <v>0</v>
      </c>
      <c r="Q103" s="36">
        <f t="shared" si="19"/>
        <v>0</v>
      </c>
      <c r="R103" s="37"/>
      <c r="S103" s="37"/>
      <c r="T103" s="37"/>
      <c r="U103" s="37"/>
      <c r="V103" s="37"/>
      <c r="W103" s="37"/>
    </row>
    <row r="104" spans="1:23" ht="24.75" customHeight="1">
      <c r="A104" s="77">
        <f>COUNTIF($C$6:$C$185,ArrivéeG!C104)+COUNTIF(ArrivéeF!$C$6:C$185,ArrivéeG!C104)</f>
        <v>0</v>
      </c>
      <c r="B104" s="81">
        <v>99</v>
      </c>
      <c r="C104" s="80"/>
      <c r="D104" s="28">
        <f t="shared" si="11"/>
      </c>
      <c r="E104" s="76">
        <f t="shared" si="12"/>
        <v>0</v>
      </c>
      <c r="F104" s="13">
        <v>409</v>
      </c>
      <c r="G104" s="12" t="e">
        <f t="shared" si="13"/>
        <v>#N/A</v>
      </c>
      <c r="K104" s="32">
        <f t="shared" si="20"/>
        <v>0</v>
      </c>
      <c r="L104" s="36">
        <f t="shared" si="14"/>
        <v>0</v>
      </c>
      <c r="M104" s="36">
        <f t="shared" si="15"/>
        <v>0</v>
      </c>
      <c r="N104" s="36">
        <f t="shared" si="16"/>
        <v>0</v>
      </c>
      <c r="O104" s="36">
        <f t="shared" si="17"/>
        <v>0</v>
      </c>
      <c r="P104" s="36">
        <f t="shared" si="18"/>
        <v>0</v>
      </c>
      <c r="Q104" s="36">
        <f t="shared" si="19"/>
        <v>0</v>
      </c>
      <c r="R104" s="37"/>
      <c r="S104" s="37"/>
      <c r="T104" s="37"/>
      <c r="U104" s="37"/>
      <c r="V104" s="37"/>
      <c r="W104" s="37"/>
    </row>
    <row r="105" spans="1:23" ht="24.75" customHeight="1">
      <c r="A105" s="77">
        <f>COUNTIF($C$6:$C$185,ArrivéeG!C105)+COUNTIF(ArrivéeF!$C$6:C$185,ArrivéeG!C105)</f>
        <v>0</v>
      </c>
      <c r="B105" s="81">
        <v>100</v>
      </c>
      <c r="C105" s="80"/>
      <c r="D105" s="28">
        <f t="shared" si="11"/>
      </c>
      <c r="E105" s="76">
        <f t="shared" si="12"/>
        <v>0</v>
      </c>
      <c r="F105" s="13">
        <v>410</v>
      </c>
      <c r="G105" s="12" t="e">
        <f t="shared" si="13"/>
        <v>#N/A</v>
      </c>
      <c r="K105" s="32">
        <f t="shared" si="20"/>
        <v>0</v>
      </c>
      <c r="L105" s="36">
        <f t="shared" si="14"/>
        <v>0</v>
      </c>
      <c r="M105" s="36">
        <f t="shared" si="15"/>
        <v>0</v>
      </c>
      <c r="N105" s="36">
        <f t="shared" si="16"/>
        <v>0</v>
      </c>
      <c r="O105" s="36">
        <f t="shared" si="17"/>
        <v>0</v>
      </c>
      <c r="P105" s="36">
        <f t="shared" si="18"/>
        <v>0</v>
      </c>
      <c r="Q105" s="36">
        <f t="shared" si="19"/>
        <v>0</v>
      </c>
      <c r="R105" s="37"/>
      <c r="S105" s="37"/>
      <c r="T105" s="37"/>
      <c r="U105" s="37"/>
      <c r="V105" s="37"/>
      <c r="W105" s="37"/>
    </row>
    <row r="106" spans="1:23" ht="24.75" customHeight="1">
      <c r="A106" s="77">
        <f>COUNTIF($C$6:$C$185,ArrivéeG!C106)+COUNTIF(ArrivéeF!$C$6:C$185,ArrivéeG!C106)</f>
        <v>0</v>
      </c>
      <c r="B106" s="81">
        <v>101</v>
      </c>
      <c r="C106" s="80"/>
      <c r="D106" s="28">
        <f t="shared" si="11"/>
      </c>
      <c r="E106" s="76">
        <f t="shared" si="12"/>
        <v>0</v>
      </c>
      <c r="F106" s="13">
        <v>411</v>
      </c>
      <c r="G106" s="12" t="e">
        <f t="shared" si="13"/>
        <v>#N/A</v>
      </c>
      <c r="K106" s="32">
        <f t="shared" si="20"/>
        <v>0</v>
      </c>
      <c r="L106" s="36">
        <f t="shared" si="14"/>
        <v>0</v>
      </c>
      <c r="M106" s="36">
        <f t="shared" si="15"/>
        <v>0</v>
      </c>
      <c r="N106" s="36">
        <f t="shared" si="16"/>
        <v>0</v>
      </c>
      <c r="O106" s="36">
        <f t="shared" si="17"/>
        <v>0</v>
      </c>
      <c r="P106" s="36">
        <f t="shared" si="18"/>
        <v>0</v>
      </c>
      <c r="Q106" s="36">
        <f t="shared" si="19"/>
        <v>0</v>
      </c>
      <c r="R106" s="37"/>
      <c r="S106" s="37"/>
      <c r="T106" s="37"/>
      <c r="U106" s="37"/>
      <c r="V106" s="37"/>
      <c r="W106" s="37"/>
    </row>
    <row r="107" spans="1:23" ht="24.75" customHeight="1">
      <c r="A107" s="77">
        <f>COUNTIF($C$6:$C$185,ArrivéeG!C107)+COUNTIF(ArrivéeF!$C$6:C$185,ArrivéeG!C107)</f>
        <v>0</v>
      </c>
      <c r="B107" s="81">
        <v>102</v>
      </c>
      <c r="C107" s="80"/>
      <c r="D107" s="28">
        <f t="shared" si="11"/>
      </c>
      <c r="E107" s="76">
        <f t="shared" si="12"/>
        <v>0</v>
      </c>
      <c r="F107" s="13">
        <v>412</v>
      </c>
      <c r="G107" s="12" t="e">
        <f t="shared" si="13"/>
        <v>#N/A</v>
      </c>
      <c r="K107" s="32">
        <f t="shared" si="20"/>
        <v>0</v>
      </c>
      <c r="L107" s="36">
        <f t="shared" si="14"/>
        <v>0</v>
      </c>
      <c r="M107" s="36">
        <f t="shared" si="15"/>
        <v>0</v>
      </c>
      <c r="N107" s="36">
        <f t="shared" si="16"/>
        <v>0</v>
      </c>
      <c r="O107" s="36">
        <f t="shared" si="17"/>
        <v>0</v>
      </c>
      <c r="P107" s="36">
        <f t="shared" si="18"/>
        <v>0</v>
      </c>
      <c r="Q107" s="36">
        <f t="shared" si="19"/>
        <v>0</v>
      </c>
      <c r="R107" s="37"/>
      <c r="S107" s="37"/>
      <c r="T107" s="37"/>
      <c r="U107" s="37"/>
      <c r="V107" s="37"/>
      <c r="W107" s="37"/>
    </row>
    <row r="108" spans="1:23" ht="24.75" customHeight="1">
      <c r="A108" s="77">
        <f>COUNTIF($C$6:$C$185,ArrivéeG!C108)+COUNTIF(ArrivéeF!$C$6:C$185,ArrivéeG!C108)</f>
        <v>0</v>
      </c>
      <c r="B108" s="81">
        <v>103</v>
      </c>
      <c r="C108" s="80"/>
      <c r="D108" s="28">
        <f t="shared" si="11"/>
      </c>
      <c r="E108" s="76">
        <f t="shared" si="12"/>
        <v>0</v>
      </c>
      <c r="F108" s="13">
        <v>413</v>
      </c>
      <c r="G108" s="12" t="e">
        <f t="shared" si="13"/>
        <v>#N/A</v>
      </c>
      <c r="K108" s="32">
        <f t="shared" si="20"/>
        <v>0</v>
      </c>
      <c r="L108" s="36">
        <f t="shared" si="14"/>
        <v>0</v>
      </c>
      <c r="M108" s="36">
        <f t="shared" si="15"/>
        <v>0</v>
      </c>
      <c r="N108" s="36">
        <f t="shared" si="16"/>
        <v>0</v>
      </c>
      <c r="O108" s="36">
        <f t="shared" si="17"/>
        <v>0</v>
      </c>
      <c r="P108" s="36">
        <f t="shared" si="18"/>
        <v>0</v>
      </c>
      <c r="Q108" s="36">
        <f t="shared" si="19"/>
        <v>0</v>
      </c>
      <c r="R108" s="37"/>
      <c r="S108" s="37"/>
      <c r="T108" s="37"/>
      <c r="U108" s="37"/>
      <c r="V108" s="37"/>
      <c r="W108" s="37"/>
    </row>
    <row r="109" spans="1:23" ht="24.75" customHeight="1">
      <c r="A109" s="77">
        <f>COUNTIF($C$6:$C$185,ArrivéeG!C109)+COUNTIF(ArrivéeF!$C$6:C$185,ArrivéeG!C109)</f>
        <v>0</v>
      </c>
      <c r="B109" s="81">
        <v>104</v>
      </c>
      <c r="C109" s="80"/>
      <c r="D109" s="28">
        <f t="shared" si="11"/>
      </c>
      <c r="E109" s="76">
        <f t="shared" si="12"/>
        <v>0</v>
      </c>
      <c r="F109" s="13">
        <v>414</v>
      </c>
      <c r="G109" s="12" t="e">
        <f t="shared" si="13"/>
        <v>#N/A</v>
      </c>
      <c r="K109" s="32">
        <f t="shared" si="20"/>
        <v>0</v>
      </c>
      <c r="L109" s="36">
        <f t="shared" si="14"/>
        <v>0</v>
      </c>
      <c r="M109" s="36">
        <f t="shared" si="15"/>
        <v>0</v>
      </c>
      <c r="N109" s="36">
        <f t="shared" si="16"/>
        <v>0</v>
      </c>
      <c r="O109" s="36">
        <f t="shared" si="17"/>
        <v>0</v>
      </c>
      <c r="P109" s="36">
        <f t="shared" si="18"/>
        <v>0</v>
      </c>
      <c r="Q109" s="36">
        <f t="shared" si="19"/>
        <v>0</v>
      </c>
      <c r="R109" s="37"/>
      <c r="S109" s="37"/>
      <c r="T109" s="37"/>
      <c r="U109" s="37"/>
      <c r="V109" s="37"/>
      <c r="W109" s="37"/>
    </row>
    <row r="110" spans="1:23" ht="24.75" customHeight="1">
      <c r="A110" s="77">
        <f>COUNTIF($C$6:$C$185,ArrivéeG!C110)+COUNTIF(ArrivéeF!$C$6:C$185,ArrivéeG!C110)</f>
        <v>0</v>
      </c>
      <c r="B110" s="81">
        <v>105</v>
      </c>
      <c r="C110" s="80"/>
      <c r="D110" s="28">
        <f t="shared" si="11"/>
      </c>
      <c r="E110" s="76">
        <f t="shared" si="12"/>
        <v>0</v>
      </c>
      <c r="F110" s="13">
        <v>415</v>
      </c>
      <c r="G110" s="12" t="e">
        <f t="shared" si="13"/>
        <v>#N/A</v>
      </c>
      <c r="K110" s="32">
        <f t="shared" si="20"/>
        <v>0</v>
      </c>
      <c r="L110" s="36">
        <f t="shared" si="14"/>
        <v>0</v>
      </c>
      <c r="M110" s="36">
        <f t="shared" si="15"/>
        <v>0</v>
      </c>
      <c r="N110" s="36">
        <f t="shared" si="16"/>
        <v>0</v>
      </c>
      <c r="O110" s="36">
        <f t="shared" si="17"/>
        <v>0</v>
      </c>
      <c r="P110" s="36">
        <f t="shared" si="18"/>
        <v>0</v>
      </c>
      <c r="Q110" s="36">
        <f t="shared" si="19"/>
        <v>0</v>
      </c>
      <c r="R110" s="37"/>
      <c r="S110" s="37"/>
      <c r="T110" s="37"/>
      <c r="U110" s="37"/>
      <c r="V110" s="37"/>
      <c r="W110" s="37"/>
    </row>
    <row r="111" spans="1:23" ht="24.75" customHeight="1">
      <c r="A111" s="77">
        <f>COUNTIF($C$6:$C$185,ArrivéeG!C111)+COUNTIF(ArrivéeF!$C$6:C$185,ArrivéeG!C111)</f>
        <v>0</v>
      </c>
      <c r="B111" s="81">
        <v>106</v>
      </c>
      <c r="C111" s="80"/>
      <c r="D111" s="28">
        <f t="shared" si="11"/>
      </c>
      <c r="E111" s="76">
        <f t="shared" si="12"/>
        <v>0</v>
      </c>
      <c r="F111" s="13">
        <v>416</v>
      </c>
      <c r="G111" s="12" t="e">
        <f t="shared" si="13"/>
        <v>#N/A</v>
      </c>
      <c r="K111" s="32">
        <f t="shared" si="20"/>
        <v>0</v>
      </c>
      <c r="L111" s="36">
        <f t="shared" si="14"/>
        <v>0</v>
      </c>
      <c r="M111" s="36">
        <f t="shared" si="15"/>
        <v>0</v>
      </c>
      <c r="N111" s="36">
        <f t="shared" si="16"/>
        <v>0</v>
      </c>
      <c r="O111" s="36">
        <f t="shared" si="17"/>
        <v>0</v>
      </c>
      <c r="P111" s="36">
        <f t="shared" si="18"/>
        <v>0</v>
      </c>
      <c r="Q111" s="36">
        <f t="shared" si="19"/>
        <v>0</v>
      </c>
      <c r="R111" s="37"/>
      <c r="S111" s="37"/>
      <c r="T111" s="37"/>
      <c r="U111" s="37"/>
      <c r="V111" s="37"/>
      <c r="W111" s="37"/>
    </row>
    <row r="112" spans="1:23" ht="24.75" customHeight="1">
      <c r="A112" s="77">
        <f>COUNTIF($C$6:$C$185,ArrivéeG!C112)+COUNTIF(ArrivéeF!$C$6:C$185,ArrivéeG!C112)</f>
        <v>0</v>
      </c>
      <c r="B112" s="81">
        <v>107</v>
      </c>
      <c r="C112" s="80"/>
      <c r="D112" s="28">
        <f t="shared" si="11"/>
      </c>
      <c r="E112" s="76">
        <f t="shared" si="12"/>
        <v>0</v>
      </c>
      <c r="F112" s="13">
        <v>417</v>
      </c>
      <c r="G112" s="12" t="e">
        <f t="shared" si="13"/>
        <v>#N/A</v>
      </c>
      <c r="K112" s="32">
        <f t="shared" si="20"/>
        <v>0</v>
      </c>
      <c r="L112" s="36">
        <f t="shared" si="14"/>
        <v>0</v>
      </c>
      <c r="M112" s="36">
        <f t="shared" si="15"/>
        <v>0</v>
      </c>
      <c r="N112" s="36">
        <f t="shared" si="16"/>
        <v>0</v>
      </c>
      <c r="O112" s="36">
        <f t="shared" si="17"/>
        <v>0</v>
      </c>
      <c r="P112" s="36">
        <f t="shared" si="18"/>
        <v>0</v>
      </c>
      <c r="Q112" s="36">
        <f t="shared" si="19"/>
        <v>0</v>
      </c>
      <c r="R112" s="37"/>
      <c r="S112" s="37"/>
      <c r="T112" s="37"/>
      <c r="U112" s="37"/>
      <c r="V112" s="37"/>
      <c r="W112" s="37"/>
    </row>
    <row r="113" spans="1:23" ht="24.75" customHeight="1">
      <c r="A113" s="77">
        <f>COUNTIF($C$6:$C$185,ArrivéeG!C113)+COUNTIF(ArrivéeF!$C$6:C$185,ArrivéeG!C113)</f>
        <v>0</v>
      </c>
      <c r="B113" s="81">
        <v>108</v>
      </c>
      <c r="C113" s="80"/>
      <c r="D113" s="28">
        <f t="shared" si="11"/>
      </c>
      <c r="E113" s="76">
        <f t="shared" si="12"/>
        <v>0</v>
      </c>
      <c r="F113" s="13">
        <v>418</v>
      </c>
      <c r="G113" s="12" t="e">
        <f t="shared" si="13"/>
        <v>#N/A</v>
      </c>
      <c r="K113" s="32">
        <f t="shared" si="20"/>
        <v>0</v>
      </c>
      <c r="L113" s="36">
        <f t="shared" si="14"/>
        <v>0</v>
      </c>
      <c r="M113" s="36">
        <f t="shared" si="15"/>
        <v>0</v>
      </c>
      <c r="N113" s="36">
        <f t="shared" si="16"/>
        <v>0</v>
      </c>
      <c r="O113" s="36">
        <f t="shared" si="17"/>
        <v>0</v>
      </c>
      <c r="P113" s="36">
        <f t="shared" si="18"/>
        <v>0</v>
      </c>
      <c r="Q113" s="36">
        <f t="shared" si="19"/>
        <v>0</v>
      </c>
      <c r="R113" s="37"/>
      <c r="S113" s="37"/>
      <c r="T113" s="37"/>
      <c r="U113" s="37"/>
      <c r="V113" s="37"/>
      <c r="W113" s="37"/>
    </row>
    <row r="114" spans="1:23" ht="24.75" customHeight="1">
      <c r="A114" s="77">
        <f>COUNTIF($C$6:$C$185,ArrivéeG!C114)+COUNTIF(ArrivéeF!$C$6:C$185,ArrivéeG!C114)</f>
        <v>0</v>
      </c>
      <c r="B114" s="81">
        <v>109</v>
      </c>
      <c r="C114" s="80"/>
      <c r="D114" s="28">
        <f t="shared" si="11"/>
      </c>
      <c r="E114" s="76">
        <f t="shared" si="12"/>
        <v>0</v>
      </c>
      <c r="F114" s="13">
        <v>419</v>
      </c>
      <c r="G114" s="12" t="e">
        <f t="shared" si="13"/>
        <v>#N/A</v>
      </c>
      <c r="K114" s="32">
        <f t="shared" si="20"/>
        <v>0</v>
      </c>
      <c r="L114" s="36">
        <f t="shared" si="14"/>
        <v>0</v>
      </c>
      <c r="M114" s="36">
        <f t="shared" si="15"/>
        <v>0</v>
      </c>
      <c r="N114" s="36">
        <f t="shared" si="16"/>
        <v>0</v>
      </c>
      <c r="O114" s="36">
        <f t="shared" si="17"/>
        <v>0</v>
      </c>
      <c r="P114" s="36">
        <f t="shared" si="18"/>
        <v>0</v>
      </c>
      <c r="Q114" s="36">
        <f t="shared" si="19"/>
        <v>0</v>
      </c>
      <c r="R114" s="37"/>
      <c r="S114" s="37"/>
      <c r="T114" s="37"/>
      <c r="U114" s="37"/>
      <c r="V114" s="37"/>
      <c r="W114" s="37"/>
    </row>
    <row r="115" spans="1:23" ht="24.75" customHeight="1">
      <c r="A115" s="77">
        <f>COUNTIF($C$6:$C$185,ArrivéeG!C115)+COUNTIF(ArrivéeF!$C$6:C$185,ArrivéeG!C115)</f>
        <v>0</v>
      </c>
      <c r="B115" s="81">
        <v>110</v>
      </c>
      <c r="C115" s="80"/>
      <c r="D115" s="28">
        <f t="shared" si="11"/>
      </c>
      <c r="E115" s="76">
        <f t="shared" si="12"/>
        <v>0</v>
      </c>
      <c r="F115" s="13">
        <v>420</v>
      </c>
      <c r="G115" s="12" t="e">
        <f t="shared" si="13"/>
        <v>#N/A</v>
      </c>
      <c r="K115" s="32">
        <f t="shared" si="20"/>
        <v>0</v>
      </c>
      <c r="L115" s="36">
        <f t="shared" si="14"/>
        <v>0</v>
      </c>
      <c r="M115" s="36">
        <f t="shared" si="15"/>
        <v>0</v>
      </c>
      <c r="N115" s="36">
        <f t="shared" si="16"/>
        <v>0</v>
      </c>
      <c r="O115" s="36">
        <f t="shared" si="17"/>
        <v>0</v>
      </c>
      <c r="P115" s="36">
        <f t="shared" si="18"/>
        <v>0</v>
      </c>
      <c r="Q115" s="36">
        <f t="shared" si="19"/>
        <v>0</v>
      </c>
      <c r="R115" s="37"/>
      <c r="S115" s="37"/>
      <c r="T115" s="37"/>
      <c r="U115" s="37"/>
      <c r="V115" s="37"/>
      <c r="W115" s="37"/>
    </row>
    <row r="116" spans="1:23" ht="24.75" customHeight="1">
      <c r="A116" s="77">
        <f>COUNTIF($C$6:$C$185,ArrivéeG!C116)+COUNTIF(ArrivéeF!$C$6:C$185,ArrivéeG!C116)</f>
        <v>0</v>
      </c>
      <c r="B116" s="81">
        <v>111</v>
      </c>
      <c r="C116" s="80"/>
      <c r="D116" s="28">
        <f t="shared" si="11"/>
      </c>
      <c r="E116" s="76">
        <f t="shared" si="12"/>
        <v>0</v>
      </c>
      <c r="F116" s="13">
        <v>421</v>
      </c>
      <c r="G116" s="12" t="e">
        <f t="shared" si="13"/>
        <v>#N/A</v>
      </c>
      <c r="K116" s="32">
        <f t="shared" si="20"/>
        <v>0</v>
      </c>
      <c r="L116" s="36">
        <f t="shared" si="14"/>
        <v>0</v>
      </c>
      <c r="M116" s="36">
        <f t="shared" si="15"/>
        <v>0</v>
      </c>
      <c r="N116" s="36">
        <f t="shared" si="16"/>
        <v>0</v>
      </c>
      <c r="O116" s="36">
        <f t="shared" si="17"/>
        <v>0</v>
      </c>
      <c r="P116" s="36">
        <f t="shared" si="18"/>
        <v>0</v>
      </c>
      <c r="Q116" s="36">
        <f t="shared" si="19"/>
        <v>0</v>
      </c>
      <c r="R116" s="37"/>
      <c r="S116" s="37"/>
      <c r="T116" s="37"/>
      <c r="U116" s="37"/>
      <c r="V116" s="37"/>
      <c r="W116" s="37"/>
    </row>
    <row r="117" spans="1:23" ht="24.75" customHeight="1">
      <c r="A117" s="77">
        <f>COUNTIF($C$6:$C$185,ArrivéeG!C117)+COUNTIF(ArrivéeF!$C$6:C$185,ArrivéeG!C117)</f>
        <v>0</v>
      </c>
      <c r="B117" s="81">
        <v>112</v>
      </c>
      <c r="C117" s="80"/>
      <c r="D117" s="28">
        <f t="shared" si="11"/>
      </c>
      <c r="E117" s="76">
        <f t="shared" si="12"/>
        <v>0</v>
      </c>
      <c r="F117" s="13">
        <v>422</v>
      </c>
      <c r="G117" s="12" t="e">
        <f t="shared" si="13"/>
        <v>#N/A</v>
      </c>
      <c r="K117" s="32">
        <f t="shared" si="20"/>
        <v>0</v>
      </c>
      <c r="L117" s="36">
        <f t="shared" si="14"/>
        <v>0</v>
      </c>
      <c r="M117" s="36">
        <f t="shared" si="15"/>
        <v>0</v>
      </c>
      <c r="N117" s="36">
        <f t="shared" si="16"/>
        <v>0</v>
      </c>
      <c r="O117" s="36">
        <f t="shared" si="17"/>
        <v>0</v>
      </c>
      <c r="P117" s="36">
        <f t="shared" si="18"/>
        <v>0</v>
      </c>
      <c r="Q117" s="36">
        <f t="shared" si="19"/>
        <v>0</v>
      </c>
      <c r="R117" s="37"/>
      <c r="S117" s="37"/>
      <c r="T117" s="37"/>
      <c r="U117" s="37"/>
      <c r="V117" s="37"/>
      <c r="W117" s="37"/>
    </row>
    <row r="118" spans="1:23" ht="24.75" customHeight="1">
      <c r="A118" s="77">
        <f>COUNTIF($C$6:$C$185,ArrivéeG!C118)+COUNTIF(ArrivéeF!$C$6:C$185,ArrivéeG!C118)</f>
        <v>0</v>
      </c>
      <c r="B118" s="81">
        <v>113</v>
      </c>
      <c r="C118" s="80"/>
      <c r="D118" s="28">
        <f t="shared" si="11"/>
      </c>
      <c r="E118" s="76">
        <f t="shared" si="12"/>
        <v>0</v>
      </c>
      <c r="F118" s="13">
        <v>423</v>
      </c>
      <c r="G118" s="12" t="e">
        <f t="shared" si="13"/>
        <v>#N/A</v>
      </c>
      <c r="K118" s="32">
        <f t="shared" si="20"/>
        <v>0</v>
      </c>
      <c r="L118" s="36">
        <f t="shared" si="14"/>
        <v>0</v>
      </c>
      <c r="M118" s="36">
        <f t="shared" si="15"/>
        <v>0</v>
      </c>
      <c r="N118" s="36">
        <f t="shared" si="16"/>
        <v>0</v>
      </c>
      <c r="O118" s="36">
        <f t="shared" si="17"/>
        <v>0</v>
      </c>
      <c r="P118" s="36">
        <f t="shared" si="18"/>
        <v>0</v>
      </c>
      <c r="Q118" s="36">
        <f t="shared" si="19"/>
        <v>0</v>
      </c>
      <c r="R118" s="37"/>
      <c r="S118" s="37"/>
      <c r="T118" s="37"/>
      <c r="U118" s="37"/>
      <c r="V118" s="37"/>
      <c r="W118" s="37"/>
    </row>
    <row r="119" spans="1:23" ht="24.75" customHeight="1">
      <c r="A119" s="77">
        <f>COUNTIF($C$6:$C$185,ArrivéeG!C119)+COUNTIF(ArrivéeF!$C$6:C$185,ArrivéeG!C119)</f>
        <v>0</v>
      </c>
      <c r="B119" s="81">
        <v>114</v>
      </c>
      <c r="C119" s="80"/>
      <c r="D119" s="28">
        <f t="shared" si="11"/>
      </c>
      <c r="E119" s="76">
        <f t="shared" si="12"/>
        <v>0</v>
      </c>
      <c r="F119" s="13">
        <v>424</v>
      </c>
      <c r="G119" s="12" t="e">
        <f t="shared" si="13"/>
        <v>#N/A</v>
      </c>
      <c r="K119" s="32">
        <f t="shared" si="20"/>
        <v>0</v>
      </c>
      <c r="L119" s="36">
        <f t="shared" si="14"/>
        <v>0</v>
      </c>
      <c r="M119" s="36">
        <f t="shared" si="15"/>
        <v>0</v>
      </c>
      <c r="N119" s="36">
        <f t="shared" si="16"/>
        <v>0</v>
      </c>
      <c r="O119" s="36">
        <f t="shared" si="17"/>
        <v>0</v>
      </c>
      <c r="P119" s="36">
        <f t="shared" si="18"/>
        <v>0</v>
      </c>
      <c r="Q119" s="36">
        <f t="shared" si="19"/>
        <v>0</v>
      </c>
      <c r="R119" s="37"/>
      <c r="S119" s="37"/>
      <c r="T119" s="37"/>
      <c r="U119" s="37"/>
      <c r="V119" s="37"/>
      <c r="W119" s="37"/>
    </row>
    <row r="120" spans="1:23" ht="24.75" customHeight="1">
      <c r="A120" s="77">
        <f>COUNTIF($C$6:$C$185,ArrivéeG!C120)+COUNTIF(ArrivéeF!$C$6:C$185,ArrivéeG!C120)</f>
        <v>0</v>
      </c>
      <c r="B120" s="81">
        <v>115</v>
      </c>
      <c r="C120" s="80"/>
      <c r="D120" s="28">
        <f t="shared" si="11"/>
      </c>
      <c r="E120" s="76">
        <f t="shared" si="12"/>
        <v>0</v>
      </c>
      <c r="F120" s="13">
        <v>425</v>
      </c>
      <c r="G120" s="12" t="e">
        <f t="shared" si="13"/>
        <v>#N/A</v>
      </c>
      <c r="K120" s="32">
        <f t="shared" si="20"/>
        <v>0</v>
      </c>
      <c r="L120" s="36">
        <f t="shared" si="14"/>
        <v>0</v>
      </c>
      <c r="M120" s="36">
        <f t="shared" si="15"/>
        <v>0</v>
      </c>
      <c r="N120" s="36">
        <f t="shared" si="16"/>
        <v>0</v>
      </c>
      <c r="O120" s="36">
        <f t="shared" si="17"/>
        <v>0</v>
      </c>
      <c r="P120" s="36">
        <f t="shared" si="18"/>
        <v>0</v>
      </c>
      <c r="Q120" s="36">
        <f t="shared" si="19"/>
        <v>0</v>
      </c>
      <c r="R120" s="37"/>
      <c r="S120" s="37"/>
      <c r="T120" s="37"/>
      <c r="U120" s="37"/>
      <c r="V120" s="37"/>
      <c r="W120" s="37"/>
    </row>
    <row r="121" spans="1:23" ht="24.75" customHeight="1">
      <c r="A121" s="77">
        <f>COUNTIF($C$6:$C$185,ArrivéeG!C121)+COUNTIF(ArrivéeF!$C$6:C$185,ArrivéeG!C121)</f>
        <v>0</v>
      </c>
      <c r="B121" s="81">
        <v>116</v>
      </c>
      <c r="C121" s="80"/>
      <c r="D121" s="28">
        <f t="shared" si="11"/>
      </c>
      <c r="E121" s="76">
        <f t="shared" si="12"/>
        <v>0</v>
      </c>
      <c r="F121" s="13">
        <v>426</v>
      </c>
      <c r="G121" s="12" t="e">
        <f t="shared" si="13"/>
        <v>#N/A</v>
      </c>
      <c r="K121" s="32">
        <f t="shared" si="20"/>
        <v>0</v>
      </c>
      <c r="L121" s="36">
        <f t="shared" si="14"/>
        <v>0</v>
      </c>
      <c r="M121" s="36">
        <f t="shared" si="15"/>
        <v>0</v>
      </c>
      <c r="N121" s="36">
        <f t="shared" si="16"/>
        <v>0</v>
      </c>
      <c r="O121" s="36">
        <f t="shared" si="17"/>
        <v>0</v>
      </c>
      <c r="P121" s="36">
        <f t="shared" si="18"/>
        <v>0</v>
      </c>
      <c r="Q121" s="36">
        <f t="shared" si="19"/>
        <v>0</v>
      </c>
      <c r="R121" s="37"/>
      <c r="S121" s="37"/>
      <c r="T121" s="37"/>
      <c r="U121" s="37"/>
      <c r="V121" s="37"/>
      <c r="W121" s="37"/>
    </row>
    <row r="122" spans="1:23" ht="24.75" customHeight="1">
      <c r="A122" s="77">
        <f>COUNTIF($C$6:$C$185,ArrivéeG!C122)+COUNTIF(ArrivéeF!$C$6:C$185,ArrivéeG!C122)</f>
        <v>0</v>
      </c>
      <c r="B122" s="81">
        <v>117</v>
      </c>
      <c r="C122" s="80"/>
      <c r="D122" s="28">
        <f t="shared" si="11"/>
      </c>
      <c r="E122" s="76">
        <f t="shared" si="12"/>
        <v>0</v>
      </c>
      <c r="F122" s="13">
        <v>427</v>
      </c>
      <c r="G122" s="12" t="e">
        <f t="shared" si="13"/>
        <v>#N/A</v>
      </c>
      <c r="K122" s="32">
        <f t="shared" si="20"/>
        <v>0</v>
      </c>
      <c r="L122" s="36">
        <f t="shared" si="14"/>
        <v>0</v>
      </c>
      <c r="M122" s="36">
        <f t="shared" si="15"/>
        <v>0</v>
      </c>
      <c r="N122" s="36">
        <f t="shared" si="16"/>
        <v>0</v>
      </c>
      <c r="O122" s="36">
        <f t="shared" si="17"/>
        <v>0</v>
      </c>
      <c r="P122" s="36">
        <f t="shared" si="18"/>
        <v>0</v>
      </c>
      <c r="Q122" s="36">
        <f t="shared" si="19"/>
        <v>0</v>
      </c>
      <c r="R122" s="37"/>
      <c r="S122" s="37"/>
      <c r="T122" s="37"/>
      <c r="U122" s="37"/>
      <c r="V122" s="37"/>
      <c r="W122" s="37"/>
    </row>
    <row r="123" spans="1:23" ht="24.75" customHeight="1">
      <c r="A123" s="77">
        <f>COUNTIF($C$6:$C$185,ArrivéeG!C123)+COUNTIF(ArrivéeF!$C$6:C$185,ArrivéeG!C123)</f>
        <v>0</v>
      </c>
      <c r="B123" s="81">
        <v>118</v>
      </c>
      <c r="C123" s="80"/>
      <c r="D123" s="28">
        <f t="shared" si="11"/>
      </c>
      <c r="E123" s="76">
        <f t="shared" si="12"/>
        <v>0</v>
      </c>
      <c r="F123" s="13">
        <v>428</v>
      </c>
      <c r="G123" s="12" t="e">
        <f t="shared" si="13"/>
        <v>#N/A</v>
      </c>
      <c r="K123" s="32">
        <f t="shared" si="20"/>
        <v>0</v>
      </c>
      <c r="L123" s="36">
        <f t="shared" si="14"/>
        <v>0</v>
      </c>
      <c r="M123" s="36">
        <f t="shared" si="15"/>
        <v>0</v>
      </c>
      <c r="N123" s="36">
        <f t="shared" si="16"/>
        <v>0</v>
      </c>
      <c r="O123" s="36">
        <f t="shared" si="17"/>
        <v>0</v>
      </c>
      <c r="P123" s="36">
        <f t="shared" si="18"/>
        <v>0</v>
      </c>
      <c r="Q123" s="36">
        <f t="shared" si="19"/>
        <v>0</v>
      </c>
      <c r="R123" s="37"/>
      <c r="S123" s="37"/>
      <c r="T123" s="37"/>
      <c r="U123" s="37"/>
      <c r="V123" s="37"/>
      <c r="W123" s="37"/>
    </row>
    <row r="124" spans="1:23" ht="24.75" customHeight="1">
      <c r="A124" s="77">
        <f>COUNTIF($C$6:$C$185,ArrivéeG!C124)+COUNTIF(ArrivéeF!$C$6:C$185,ArrivéeG!C124)</f>
        <v>0</v>
      </c>
      <c r="B124" s="81">
        <v>119</v>
      </c>
      <c r="C124" s="80"/>
      <c r="D124" s="28">
        <f t="shared" si="11"/>
      </c>
      <c r="E124" s="76">
        <f t="shared" si="12"/>
        <v>0</v>
      </c>
      <c r="F124" s="13">
        <v>429</v>
      </c>
      <c r="G124" s="12" t="e">
        <f t="shared" si="13"/>
        <v>#N/A</v>
      </c>
      <c r="K124" s="32">
        <f t="shared" si="20"/>
        <v>0</v>
      </c>
      <c r="L124" s="36">
        <f t="shared" si="14"/>
        <v>0</v>
      </c>
      <c r="M124" s="36">
        <f t="shared" si="15"/>
        <v>0</v>
      </c>
      <c r="N124" s="36">
        <f t="shared" si="16"/>
        <v>0</v>
      </c>
      <c r="O124" s="36">
        <f t="shared" si="17"/>
        <v>0</v>
      </c>
      <c r="P124" s="36">
        <f t="shared" si="18"/>
        <v>0</v>
      </c>
      <c r="Q124" s="36">
        <f t="shared" si="19"/>
        <v>0</v>
      </c>
      <c r="R124" s="37"/>
      <c r="S124" s="37"/>
      <c r="T124" s="37"/>
      <c r="U124" s="37"/>
      <c r="V124" s="37"/>
      <c r="W124" s="37"/>
    </row>
    <row r="125" spans="1:23" ht="24.75" customHeight="1">
      <c r="A125" s="77">
        <f>COUNTIF($C$6:$C$185,ArrivéeG!C125)+COUNTIF(ArrivéeF!$C$6:C$185,ArrivéeG!C125)</f>
        <v>0</v>
      </c>
      <c r="B125" s="81">
        <v>120</v>
      </c>
      <c r="C125" s="80"/>
      <c r="D125" s="28">
        <f t="shared" si="11"/>
      </c>
      <c r="E125" s="76">
        <f t="shared" si="12"/>
        <v>0</v>
      </c>
      <c r="F125" s="13">
        <v>430</v>
      </c>
      <c r="G125" s="12" t="e">
        <f t="shared" si="13"/>
        <v>#N/A</v>
      </c>
      <c r="K125" s="32">
        <f t="shared" si="20"/>
        <v>0</v>
      </c>
      <c r="L125" s="36">
        <f t="shared" si="14"/>
        <v>0</v>
      </c>
      <c r="M125" s="36">
        <f t="shared" si="15"/>
        <v>0</v>
      </c>
      <c r="N125" s="36">
        <f t="shared" si="16"/>
        <v>0</v>
      </c>
      <c r="O125" s="36">
        <f t="shared" si="17"/>
        <v>0</v>
      </c>
      <c r="P125" s="36">
        <f t="shared" si="18"/>
        <v>0</v>
      </c>
      <c r="Q125" s="36">
        <f t="shared" si="19"/>
        <v>0</v>
      </c>
      <c r="R125" s="37"/>
      <c r="S125" s="37"/>
      <c r="T125" s="37"/>
      <c r="U125" s="37"/>
      <c r="V125" s="37"/>
      <c r="W125" s="37"/>
    </row>
    <row r="126" spans="1:23" ht="24.75" customHeight="1">
      <c r="A126" s="77">
        <f>COUNTIF($C$6:$C$185,ArrivéeG!C126)+COUNTIF(ArrivéeF!$C$6:C$185,ArrivéeG!C126)</f>
        <v>0</v>
      </c>
      <c r="B126" s="81">
        <v>121</v>
      </c>
      <c r="C126" s="80"/>
      <c r="D126" s="28">
        <f t="shared" si="11"/>
      </c>
      <c r="E126" s="76">
        <f t="shared" si="12"/>
        <v>0</v>
      </c>
      <c r="F126" s="13">
        <v>501</v>
      </c>
      <c r="G126" s="12" t="e">
        <f t="shared" si="13"/>
        <v>#N/A</v>
      </c>
      <c r="K126" s="32">
        <f t="shared" si="20"/>
        <v>0</v>
      </c>
      <c r="L126" s="36">
        <f t="shared" si="14"/>
        <v>0</v>
      </c>
      <c r="M126" s="36">
        <f t="shared" si="15"/>
        <v>0</v>
      </c>
      <c r="N126" s="36">
        <f t="shared" si="16"/>
        <v>0</v>
      </c>
      <c r="O126" s="36">
        <f t="shared" si="17"/>
        <v>0</v>
      </c>
      <c r="P126" s="36">
        <f t="shared" si="18"/>
        <v>0</v>
      </c>
      <c r="Q126" s="36">
        <f t="shared" si="19"/>
        <v>0</v>
      </c>
      <c r="R126" s="37"/>
      <c r="S126" s="37"/>
      <c r="T126" s="37"/>
      <c r="U126" s="37"/>
      <c r="V126" s="37"/>
      <c r="W126" s="37"/>
    </row>
    <row r="127" spans="1:23" ht="24.75" customHeight="1">
      <c r="A127" s="77">
        <f>COUNTIF($C$6:$C$185,ArrivéeG!C127)+COUNTIF(ArrivéeF!$C$6:C$185,ArrivéeG!C127)</f>
        <v>0</v>
      </c>
      <c r="B127" s="81">
        <v>122</v>
      </c>
      <c r="C127" s="80"/>
      <c r="D127" s="28">
        <f t="shared" si="11"/>
      </c>
      <c r="E127" s="76">
        <f t="shared" si="12"/>
        <v>0</v>
      </c>
      <c r="F127" s="13">
        <v>502</v>
      </c>
      <c r="G127" s="12" t="e">
        <f t="shared" si="13"/>
        <v>#N/A</v>
      </c>
      <c r="K127" s="32">
        <f t="shared" si="20"/>
        <v>0</v>
      </c>
      <c r="L127" s="36">
        <f t="shared" si="14"/>
        <v>0</v>
      </c>
      <c r="M127" s="36">
        <f t="shared" si="15"/>
        <v>0</v>
      </c>
      <c r="N127" s="36">
        <f t="shared" si="16"/>
        <v>0</v>
      </c>
      <c r="O127" s="36">
        <f t="shared" si="17"/>
        <v>0</v>
      </c>
      <c r="P127" s="36">
        <f t="shared" si="18"/>
        <v>0</v>
      </c>
      <c r="Q127" s="36">
        <f t="shared" si="19"/>
        <v>0</v>
      </c>
      <c r="R127" s="37"/>
      <c r="S127" s="37"/>
      <c r="T127" s="37"/>
      <c r="U127" s="37"/>
      <c r="V127" s="37"/>
      <c r="W127" s="37"/>
    </row>
    <row r="128" spans="1:23" ht="24.75" customHeight="1">
      <c r="A128" s="77">
        <f>COUNTIF($C$6:$C$185,ArrivéeG!C128)+COUNTIF(ArrivéeF!$C$6:C$185,ArrivéeG!C128)</f>
        <v>0</v>
      </c>
      <c r="B128" s="81">
        <v>123</v>
      </c>
      <c r="C128" s="80"/>
      <c r="D128" s="28">
        <f t="shared" si="11"/>
      </c>
      <c r="E128" s="76">
        <f t="shared" si="12"/>
        <v>0</v>
      </c>
      <c r="F128" s="13">
        <v>503</v>
      </c>
      <c r="G128" s="12" t="e">
        <f t="shared" si="13"/>
        <v>#N/A</v>
      </c>
      <c r="K128" s="32">
        <f t="shared" si="20"/>
        <v>0</v>
      </c>
      <c r="L128" s="36">
        <f t="shared" si="14"/>
        <v>0</v>
      </c>
      <c r="M128" s="36">
        <f t="shared" si="15"/>
        <v>0</v>
      </c>
      <c r="N128" s="36">
        <f t="shared" si="16"/>
        <v>0</v>
      </c>
      <c r="O128" s="36">
        <f t="shared" si="17"/>
        <v>0</v>
      </c>
      <c r="P128" s="36">
        <f t="shared" si="18"/>
        <v>0</v>
      </c>
      <c r="Q128" s="36">
        <f t="shared" si="19"/>
        <v>0</v>
      </c>
      <c r="R128" s="37"/>
      <c r="S128" s="37"/>
      <c r="T128" s="37"/>
      <c r="U128" s="37"/>
      <c r="V128" s="37"/>
      <c r="W128" s="37"/>
    </row>
    <row r="129" spans="1:23" ht="24.75" customHeight="1">
      <c r="A129" s="77">
        <f>COUNTIF($C$6:$C$185,ArrivéeG!C129)+COUNTIF(ArrivéeF!$C$6:C$185,ArrivéeG!C129)</f>
        <v>0</v>
      </c>
      <c r="B129" s="81">
        <v>124</v>
      </c>
      <c r="C129" s="80"/>
      <c r="D129" s="28">
        <f t="shared" si="11"/>
      </c>
      <c r="E129" s="76">
        <f t="shared" si="12"/>
        <v>0</v>
      </c>
      <c r="F129" s="13">
        <v>504</v>
      </c>
      <c r="G129" s="12" t="e">
        <f t="shared" si="13"/>
        <v>#N/A</v>
      </c>
      <c r="K129" s="32">
        <f t="shared" si="20"/>
        <v>0</v>
      </c>
      <c r="L129" s="36">
        <f t="shared" si="14"/>
        <v>0</v>
      </c>
      <c r="M129" s="36">
        <f t="shared" si="15"/>
        <v>0</v>
      </c>
      <c r="N129" s="36">
        <f t="shared" si="16"/>
        <v>0</v>
      </c>
      <c r="O129" s="36">
        <f t="shared" si="17"/>
        <v>0</v>
      </c>
      <c r="P129" s="36">
        <f t="shared" si="18"/>
        <v>0</v>
      </c>
      <c r="Q129" s="36">
        <f t="shared" si="19"/>
        <v>0</v>
      </c>
      <c r="R129" s="37"/>
      <c r="S129" s="37"/>
      <c r="T129" s="37"/>
      <c r="U129" s="37"/>
      <c r="V129" s="37"/>
      <c r="W129" s="37"/>
    </row>
    <row r="130" spans="1:23" ht="24.75" customHeight="1">
      <c r="A130" s="77">
        <f>COUNTIF($C$6:$C$185,ArrivéeG!C130)+COUNTIF(ArrivéeF!$C$6:C$185,ArrivéeG!C130)</f>
        <v>0</v>
      </c>
      <c r="B130" s="81">
        <v>125</v>
      </c>
      <c r="C130" s="80"/>
      <c r="D130" s="28">
        <f t="shared" si="11"/>
      </c>
      <c r="E130" s="76">
        <f t="shared" si="12"/>
        <v>0</v>
      </c>
      <c r="F130" s="13">
        <v>505</v>
      </c>
      <c r="G130" s="12" t="e">
        <f t="shared" si="13"/>
        <v>#N/A</v>
      </c>
      <c r="K130" s="32">
        <f t="shared" si="20"/>
        <v>0</v>
      </c>
      <c r="L130" s="36">
        <f t="shared" si="14"/>
        <v>0</v>
      </c>
      <c r="M130" s="36">
        <f t="shared" si="15"/>
        <v>0</v>
      </c>
      <c r="N130" s="36">
        <f t="shared" si="16"/>
        <v>0</v>
      </c>
      <c r="O130" s="36">
        <f t="shared" si="17"/>
        <v>0</v>
      </c>
      <c r="P130" s="36">
        <f t="shared" si="18"/>
        <v>0</v>
      </c>
      <c r="Q130" s="36">
        <f t="shared" si="19"/>
        <v>0</v>
      </c>
      <c r="R130" s="37"/>
      <c r="S130" s="37"/>
      <c r="T130" s="37"/>
      <c r="U130" s="37"/>
      <c r="V130" s="37"/>
      <c r="W130" s="37"/>
    </row>
    <row r="131" spans="1:23" ht="24.75" customHeight="1">
      <c r="A131" s="77">
        <f>COUNTIF($C$6:$C$185,ArrivéeG!C131)+COUNTIF(ArrivéeF!$C$6:C$185,ArrivéeG!C131)</f>
        <v>0</v>
      </c>
      <c r="B131" s="81">
        <v>126</v>
      </c>
      <c r="C131" s="80"/>
      <c r="D131" s="28">
        <f t="shared" si="11"/>
      </c>
      <c r="E131" s="76">
        <f t="shared" si="12"/>
        <v>0</v>
      </c>
      <c r="F131" s="13">
        <v>506</v>
      </c>
      <c r="G131" s="12" t="e">
        <f t="shared" si="13"/>
        <v>#N/A</v>
      </c>
      <c r="K131" s="32">
        <f t="shared" si="20"/>
        <v>0</v>
      </c>
      <c r="L131" s="36">
        <f t="shared" si="14"/>
        <v>0</v>
      </c>
      <c r="M131" s="36">
        <f t="shared" si="15"/>
        <v>0</v>
      </c>
      <c r="N131" s="36">
        <f t="shared" si="16"/>
        <v>0</v>
      </c>
      <c r="O131" s="36">
        <f t="shared" si="17"/>
        <v>0</v>
      </c>
      <c r="P131" s="36">
        <f t="shared" si="18"/>
        <v>0</v>
      </c>
      <c r="Q131" s="36">
        <f t="shared" si="19"/>
        <v>0</v>
      </c>
      <c r="R131" s="37"/>
      <c r="S131" s="37"/>
      <c r="T131" s="37"/>
      <c r="U131" s="37"/>
      <c r="V131" s="37"/>
      <c r="W131" s="37"/>
    </row>
    <row r="132" spans="1:23" ht="24.75" customHeight="1">
      <c r="A132" s="77">
        <f>COUNTIF($C$6:$C$185,ArrivéeG!C132)+COUNTIF(ArrivéeF!$C$6:C$185,ArrivéeG!C132)</f>
        <v>0</v>
      </c>
      <c r="B132" s="81">
        <v>127</v>
      </c>
      <c r="C132" s="80"/>
      <c r="D132" s="28">
        <f t="shared" si="11"/>
      </c>
      <c r="E132" s="76">
        <f t="shared" si="12"/>
        <v>0</v>
      </c>
      <c r="F132" s="13">
        <v>507</v>
      </c>
      <c r="G132" s="12" t="e">
        <f t="shared" si="13"/>
        <v>#N/A</v>
      </c>
      <c r="K132" s="32">
        <f t="shared" si="20"/>
        <v>0</v>
      </c>
      <c r="L132" s="36">
        <f t="shared" si="14"/>
        <v>0</v>
      </c>
      <c r="M132" s="36">
        <f t="shared" si="15"/>
        <v>0</v>
      </c>
      <c r="N132" s="36">
        <f t="shared" si="16"/>
        <v>0</v>
      </c>
      <c r="O132" s="36">
        <f t="shared" si="17"/>
        <v>0</v>
      </c>
      <c r="P132" s="36">
        <f t="shared" si="18"/>
        <v>0</v>
      </c>
      <c r="Q132" s="36">
        <f t="shared" si="19"/>
        <v>0</v>
      </c>
      <c r="R132" s="37"/>
      <c r="S132" s="37"/>
      <c r="T132" s="37"/>
      <c r="U132" s="37"/>
      <c r="V132" s="37"/>
      <c r="W132" s="37"/>
    </row>
    <row r="133" spans="1:23" ht="24.75" customHeight="1">
      <c r="A133" s="77">
        <f>COUNTIF($C$6:$C$185,ArrivéeG!C133)+COUNTIF(ArrivéeF!$C$6:C$185,ArrivéeG!C133)</f>
        <v>0</v>
      </c>
      <c r="B133" s="81">
        <v>128</v>
      </c>
      <c r="C133" s="80"/>
      <c r="D133" s="28">
        <f t="shared" si="11"/>
      </c>
      <c r="E133" s="76">
        <f t="shared" si="12"/>
        <v>0</v>
      </c>
      <c r="F133" s="13">
        <v>508</v>
      </c>
      <c r="G133" s="12" t="e">
        <f t="shared" si="13"/>
        <v>#N/A</v>
      </c>
      <c r="K133" s="32">
        <f t="shared" si="20"/>
        <v>0</v>
      </c>
      <c r="L133" s="36">
        <f t="shared" si="14"/>
        <v>0</v>
      </c>
      <c r="M133" s="36">
        <f t="shared" si="15"/>
        <v>0</v>
      </c>
      <c r="N133" s="36">
        <f t="shared" si="16"/>
        <v>0</v>
      </c>
      <c r="O133" s="36">
        <f t="shared" si="17"/>
        <v>0</v>
      </c>
      <c r="P133" s="36">
        <f t="shared" si="18"/>
        <v>0</v>
      </c>
      <c r="Q133" s="36">
        <f t="shared" si="19"/>
        <v>0</v>
      </c>
      <c r="R133" s="37"/>
      <c r="S133" s="37"/>
      <c r="T133" s="37"/>
      <c r="U133" s="37"/>
      <c r="V133" s="37"/>
      <c r="W133" s="37"/>
    </row>
    <row r="134" spans="1:23" ht="24.75" customHeight="1">
      <c r="A134" s="77">
        <f>COUNTIF($C$6:$C$185,ArrivéeG!C134)+COUNTIF(ArrivéeF!$C$6:C$185,ArrivéeG!C134)</f>
        <v>0</v>
      </c>
      <c r="B134" s="81">
        <v>129</v>
      </c>
      <c r="C134" s="80"/>
      <c r="D134" s="28">
        <f t="shared" si="11"/>
      </c>
      <c r="E134" s="76">
        <f t="shared" si="12"/>
        <v>0</v>
      </c>
      <c r="F134" s="13">
        <v>509</v>
      </c>
      <c r="G134" s="12" t="e">
        <f t="shared" si="13"/>
        <v>#N/A</v>
      </c>
      <c r="K134" s="32">
        <f t="shared" si="20"/>
        <v>0</v>
      </c>
      <c r="L134" s="36">
        <f t="shared" si="14"/>
        <v>0</v>
      </c>
      <c r="M134" s="36">
        <f t="shared" si="15"/>
        <v>0</v>
      </c>
      <c r="N134" s="36">
        <f t="shared" si="16"/>
        <v>0</v>
      </c>
      <c r="O134" s="36">
        <f t="shared" si="17"/>
        <v>0</v>
      </c>
      <c r="P134" s="36">
        <f t="shared" si="18"/>
        <v>0</v>
      </c>
      <c r="Q134" s="36">
        <f t="shared" si="19"/>
        <v>0</v>
      </c>
      <c r="R134" s="37"/>
      <c r="S134" s="37"/>
      <c r="T134" s="37"/>
      <c r="U134" s="37"/>
      <c r="V134" s="37"/>
      <c r="W134" s="37"/>
    </row>
    <row r="135" spans="1:23" ht="24.75" customHeight="1">
      <c r="A135" s="77">
        <f>COUNTIF($C$6:$C$185,ArrivéeG!C135)+COUNTIF(ArrivéeF!$C$6:C$185,ArrivéeG!C135)</f>
        <v>0</v>
      </c>
      <c r="B135" s="81">
        <v>130</v>
      </c>
      <c r="C135" s="80"/>
      <c r="D135" s="28">
        <f aca="true" t="shared" si="21" ref="D135:D185">IF(C135="","",COUNTIF($F$6:$F$185,C135))</f>
      </c>
      <c r="E135" s="76">
        <f aca="true" t="shared" si="22" ref="E135:E185">IF(A135&gt;1,"ERREUR ! Double arrivée ou dossard dans F et G",IF(D135=0," ERREUR ! Dossard inconnu",0))</f>
        <v>0</v>
      </c>
      <c r="F135" s="13">
        <v>510</v>
      </c>
      <c r="G135" s="12" t="e">
        <f aca="true" t="shared" si="23" ref="G135:G185">MATCH(F135,$C$6:$C$185,0)</f>
        <v>#N/A</v>
      </c>
      <c r="K135" s="32">
        <f t="shared" si="20"/>
        <v>0</v>
      </c>
      <c r="L135" s="36">
        <f aca="true" t="shared" si="24" ref="L135:L185">IF($K135=1,IF(AND($F135&gt;100,$F135&lt;200),1,0),0)</f>
        <v>0</v>
      </c>
      <c r="M135" s="36">
        <f aca="true" t="shared" si="25" ref="M135:M185">IF($K135=1,IF(AND($F135&gt;200,$F135&lt;300),1,0),0)</f>
        <v>0</v>
      </c>
      <c r="N135" s="36">
        <f aca="true" t="shared" si="26" ref="N135:N185">IF($K135=1,IF(AND($F135&gt;300,$F135&lt;400),1,0),0)</f>
        <v>0</v>
      </c>
      <c r="O135" s="36">
        <f aca="true" t="shared" si="27" ref="O135:O185">IF($K135=1,IF(AND($F135&gt;400,$F135&lt;500),1,0),0)</f>
        <v>0</v>
      </c>
      <c r="P135" s="36">
        <f aca="true" t="shared" si="28" ref="P135:P185">IF($K135=1,IF(AND($F135&gt;500,$F135&lt;600),1,0),0)</f>
        <v>0</v>
      </c>
      <c r="Q135" s="36">
        <f aca="true" t="shared" si="29" ref="Q135:Q185">IF($K135=1,IF(AND($F135&gt;600,$F135&lt;700),1,0),0)</f>
        <v>0</v>
      </c>
      <c r="R135" s="37"/>
      <c r="S135" s="37"/>
      <c r="T135" s="37"/>
      <c r="U135" s="37"/>
      <c r="V135" s="37"/>
      <c r="W135" s="37"/>
    </row>
    <row r="136" spans="1:23" ht="24.75" customHeight="1">
      <c r="A136" s="77">
        <f>COUNTIF($C$6:$C$185,ArrivéeG!C136)+COUNTIF(ArrivéeF!$C$6:C$185,ArrivéeG!C136)</f>
        <v>0</v>
      </c>
      <c r="B136" s="81">
        <v>131</v>
      </c>
      <c r="C136" s="80"/>
      <c r="D136" s="28">
        <f t="shared" si="21"/>
      </c>
      <c r="E136" s="76">
        <f t="shared" si="22"/>
        <v>0</v>
      </c>
      <c r="F136" s="13">
        <v>511</v>
      </c>
      <c r="G136" s="12" t="e">
        <f t="shared" si="23"/>
        <v>#N/A</v>
      </c>
      <c r="K136" s="32">
        <f t="shared" si="20"/>
        <v>0</v>
      </c>
      <c r="L136" s="36">
        <f t="shared" si="24"/>
        <v>0</v>
      </c>
      <c r="M136" s="36">
        <f t="shared" si="25"/>
        <v>0</v>
      </c>
      <c r="N136" s="36">
        <f t="shared" si="26"/>
        <v>0</v>
      </c>
      <c r="O136" s="36">
        <f t="shared" si="27"/>
        <v>0</v>
      </c>
      <c r="P136" s="36">
        <f t="shared" si="28"/>
        <v>0</v>
      </c>
      <c r="Q136" s="36">
        <f t="shared" si="29"/>
        <v>0</v>
      </c>
      <c r="R136" s="37"/>
      <c r="S136" s="37"/>
      <c r="T136" s="37"/>
      <c r="U136" s="37"/>
      <c r="V136" s="37"/>
      <c r="W136" s="37"/>
    </row>
    <row r="137" spans="1:23" ht="24.75" customHeight="1">
      <c r="A137" s="77">
        <f>COUNTIF($C$6:$C$185,ArrivéeG!C137)+COUNTIF(ArrivéeF!$C$6:C$185,ArrivéeG!C137)</f>
        <v>0</v>
      </c>
      <c r="B137" s="81">
        <v>132</v>
      </c>
      <c r="C137" s="80"/>
      <c r="D137" s="28">
        <f t="shared" si="21"/>
      </c>
      <c r="E137" s="76">
        <f t="shared" si="22"/>
        <v>0</v>
      </c>
      <c r="F137" s="13">
        <v>512</v>
      </c>
      <c r="G137" s="12" t="e">
        <f t="shared" si="23"/>
        <v>#N/A</v>
      </c>
      <c r="K137" s="32">
        <f t="shared" si="20"/>
        <v>0</v>
      </c>
      <c r="L137" s="36">
        <f t="shared" si="24"/>
        <v>0</v>
      </c>
      <c r="M137" s="36">
        <f t="shared" si="25"/>
        <v>0</v>
      </c>
      <c r="N137" s="36">
        <f t="shared" si="26"/>
        <v>0</v>
      </c>
      <c r="O137" s="36">
        <f t="shared" si="27"/>
        <v>0</v>
      </c>
      <c r="P137" s="36">
        <f t="shared" si="28"/>
        <v>0</v>
      </c>
      <c r="Q137" s="36">
        <f t="shared" si="29"/>
        <v>0</v>
      </c>
      <c r="R137" s="37"/>
      <c r="S137" s="37"/>
      <c r="T137" s="37"/>
      <c r="U137" s="37"/>
      <c r="V137" s="37"/>
      <c r="W137" s="37"/>
    </row>
    <row r="138" spans="1:23" ht="24.75" customHeight="1">
      <c r="A138" s="77">
        <f>COUNTIF($C$6:$C$185,ArrivéeG!C138)+COUNTIF(ArrivéeF!$C$6:C$185,ArrivéeG!C138)</f>
        <v>0</v>
      </c>
      <c r="B138" s="81">
        <v>133</v>
      </c>
      <c r="C138" s="80"/>
      <c r="D138" s="28">
        <f t="shared" si="21"/>
      </c>
      <c r="E138" s="76">
        <f t="shared" si="22"/>
        <v>0</v>
      </c>
      <c r="F138" s="13">
        <v>513</v>
      </c>
      <c r="G138" s="12" t="e">
        <f t="shared" si="23"/>
        <v>#N/A</v>
      </c>
      <c r="K138" s="32">
        <f aca="true" t="shared" si="30" ref="K138:K185">IF(ISNUMBER(G138)=TRUE,1,0)</f>
        <v>0</v>
      </c>
      <c r="L138" s="36">
        <f t="shared" si="24"/>
        <v>0</v>
      </c>
      <c r="M138" s="36">
        <f t="shared" si="25"/>
        <v>0</v>
      </c>
      <c r="N138" s="36">
        <f t="shared" si="26"/>
        <v>0</v>
      </c>
      <c r="O138" s="36">
        <f t="shared" si="27"/>
        <v>0</v>
      </c>
      <c r="P138" s="36">
        <f t="shared" si="28"/>
        <v>0</v>
      </c>
      <c r="Q138" s="36">
        <f t="shared" si="29"/>
        <v>0</v>
      </c>
      <c r="R138" s="37"/>
      <c r="S138" s="37"/>
      <c r="T138" s="37"/>
      <c r="U138" s="37"/>
      <c r="V138" s="37"/>
      <c r="W138" s="37"/>
    </row>
    <row r="139" spans="1:23" ht="24.75" customHeight="1">
      <c r="A139" s="77">
        <f>COUNTIF($C$6:$C$185,ArrivéeG!C139)+COUNTIF(ArrivéeF!$C$6:C$185,ArrivéeG!C139)</f>
        <v>0</v>
      </c>
      <c r="B139" s="81">
        <v>134</v>
      </c>
      <c r="C139" s="80"/>
      <c r="D139" s="28">
        <f t="shared" si="21"/>
      </c>
      <c r="E139" s="76">
        <f t="shared" si="22"/>
        <v>0</v>
      </c>
      <c r="F139" s="13">
        <v>514</v>
      </c>
      <c r="G139" s="12" t="e">
        <f t="shared" si="23"/>
        <v>#N/A</v>
      </c>
      <c r="K139" s="32">
        <f t="shared" si="30"/>
        <v>0</v>
      </c>
      <c r="L139" s="36">
        <f t="shared" si="24"/>
        <v>0</v>
      </c>
      <c r="M139" s="36">
        <f t="shared" si="25"/>
        <v>0</v>
      </c>
      <c r="N139" s="36">
        <f t="shared" si="26"/>
        <v>0</v>
      </c>
      <c r="O139" s="36">
        <f t="shared" si="27"/>
        <v>0</v>
      </c>
      <c r="P139" s="36">
        <f t="shared" si="28"/>
        <v>0</v>
      </c>
      <c r="Q139" s="36">
        <f t="shared" si="29"/>
        <v>0</v>
      </c>
      <c r="R139" s="37"/>
      <c r="S139" s="37"/>
      <c r="T139" s="37"/>
      <c r="U139" s="37"/>
      <c r="V139" s="37"/>
      <c r="W139" s="37"/>
    </row>
    <row r="140" spans="1:23" ht="24.75" customHeight="1">
      <c r="A140" s="77">
        <f>COUNTIF($C$6:$C$185,ArrivéeG!C140)+COUNTIF(ArrivéeF!$C$6:C$185,ArrivéeG!C140)</f>
        <v>0</v>
      </c>
      <c r="B140" s="81">
        <v>135</v>
      </c>
      <c r="C140" s="80"/>
      <c r="D140" s="28">
        <f t="shared" si="21"/>
      </c>
      <c r="E140" s="76">
        <f t="shared" si="22"/>
        <v>0</v>
      </c>
      <c r="F140" s="13">
        <v>515</v>
      </c>
      <c r="G140" s="12" t="e">
        <f t="shared" si="23"/>
        <v>#N/A</v>
      </c>
      <c r="K140" s="32">
        <f t="shared" si="30"/>
        <v>0</v>
      </c>
      <c r="L140" s="36">
        <f t="shared" si="24"/>
        <v>0</v>
      </c>
      <c r="M140" s="36">
        <f t="shared" si="25"/>
        <v>0</v>
      </c>
      <c r="N140" s="36">
        <f t="shared" si="26"/>
        <v>0</v>
      </c>
      <c r="O140" s="36">
        <f t="shared" si="27"/>
        <v>0</v>
      </c>
      <c r="P140" s="36">
        <f t="shared" si="28"/>
        <v>0</v>
      </c>
      <c r="Q140" s="36">
        <f t="shared" si="29"/>
        <v>0</v>
      </c>
      <c r="R140" s="37"/>
      <c r="S140" s="37"/>
      <c r="T140" s="37"/>
      <c r="U140" s="37"/>
      <c r="V140" s="37"/>
      <c r="W140" s="37"/>
    </row>
    <row r="141" spans="1:23" ht="24.75" customHeight="1">
      <c r="A141" s="77">
        <f>COUNTIF($C$6:$C$185,ArrivéeG!C141)+COUNTIF(ArrivéeF!$C$6:C$185,ArrivéeG!C141)</f>
        <v>0</v>
      </c>
      <c r="B141" s="81">
        <v>136</v>
      </c>
      <c r="C141" s="80"/>
      <c r="D141" s="28">
        <f t="shared" si="21"/>
      </c>
      <c r="E141" s="76">
        <f t="shared" si="22"/>
        <v>0</v>
      </c>
      <c r="F141" s="13">
        <v>516</v>
      </c>
      <c r="G141" s="12" t="e">
        <f t="shared" si="23"/>
        <v>#N/A</v>
      </c>
      <c r="K141" s="32">
        <f t="shared" si="30"/>
        <v>0</v>
      </c>
      <c r="L141" s="36">
        <f t="shared" si="24"/>
        <v>0</v>
      </c>
      <c r="M141" s="36">
        <f t="shared" si="25"/>
        <v>0</v>
      </c>
      <c r="N141" s="36">
        <f t="shared" si="26"/>
        <v>0</v>
      </c>
      <c r="O141" s="36">
        <f t="shared" si="27"/>
        <v>0</v>
      </c>
      <c r="P141" s="36">
        <f t="shared" si="28"/>
        <v>0</v>
      </c>
      <c r="Q141" s="36">
        <f t="shared" si="29"/>
        <v>0</v>
      </c>
      <c r="R141" s="37"/>
      <c r="S141" s="37"/>
      <c r="T141" s="37"/>
      <c r="U141" s="37"/>
      <c r="V141" s="37"/>
      <c r="W141" s="37"/>
    </row>
    <row r="142" spans="1:23" ht="24.75" customHeight="1">
      <c r="A142" s="77">
        <f>COUNTIF($C$6:$C$185,ArrivéeG!C142)+COUNTIF(ArrivéeF!$C$6:C$185,ArrivéeG!C142)</f>
        <v>0</v>
      </c>
      <c r="B142" s="81">
        <v>137</v>
      </c>
      <c r="C142" s="80"/>
      <c r="D142" s="28">
        <f t="shared" si="21"/>
      </c>
      <c r="E142" s="76">
        <f t="shared" si="22"/>
        <v>0</v>
      </c>
      <c r="F142" s="13">
        <v>517</v>
      </c>
      <c r="G142" s="12" t="e">
        <f t="shared" si="23"/>
        <v>#N/A</v>
      </c>
      <c r="K142" s="32">
        <f t="shared" si="30"/>
        <v>0</v>
      </c>
      <c r="L142" s="36">
        <f t="shared" si="24"/>
        <v>0</v>
      </c>
      <c r="M142" s="36">
        <f t="shared" si="25"/>
        <v>0</v>
      </c>
      <c r="N142" s="36">
        <f t="shared" si="26"/>
        <v>0</v>
      </c>
      <c r="O142" s="36">
        <f t="shared" si="27"/>
        <v>0</v>
      </c>
      <c r="P142" s="36">
        <f t="shared" si="28"/>
        <v>0</v>
      </c>
      <c r="Q142" s="36">
        <f t="shared" si="29"/>
        <v>0</v>
      </c>
      <c r="R142" s="37"/>
      <c r="S142" s="37"/>
      <c r="T142" s="37"/>
      <c r="U142" s="37"/>
      <c r="V142" s="37"/>
      <c r="W142" s="37"/>
    </row>
    <row r="143" spans="1:23" ht="24.75" customHeight="1">
      <c r="A143" s="77">
        <f>COUNTIF($C$6:$C$185,ArrivéeG!C143)+COUNTIF(ArrivéeF!$C$6:C$185,ArrivéeG!C143)</f>
        <v>0</v>
      </c>
      <c r="B143" s="81">
        <v>138</v>
      </c>
      <c r="C143" s="80"/>
      <c r="D143" s="28">
        <f t="shared" si="21"/>
      </c>
      <c r="E143" s="76">
        <f t="shared" si="22"/>
        <v>0</v>
      </c>
      <c r="F143" s="13">
        <v>518</v>
      </c>
      <c r="G143" s="12" t="e">
        <f t="shared" si="23"/>
        <v>#N/A</v>
      </c>
      <c r="K143" s="32">
        <f t="shared" si="30"/>
        <v>0</v>
      </c>
      <c r="L143" s="36">
        <f t="shared" si="24"/>
        <v>0</v>
      </c>
      <c r="M143" s="36">
        <f t="shared" si="25"/>
        <v>0</v>
      </c>
      <c r="N143" s="36">
        <f t="shared" si="26"/>
        <v>0</v>
      </c>
      <c r="O143" s="36">
        <f t="shared" si="27"/>
        <v>0</v>
      </c>
      <c r="P143" s="36">
        <f t="shared" si="28"/>
        <v>0</v>
      </c>
      <c r="Q143" s="36">
        <f t="shared" si="29"/>
        <v>0</v>
      </c>
      <c r="R143" s="37"/>
      <c r="S143" s="37"/>
      <c r="T143" s="37"/>
      <c r="U143" s="37"/>
      <c r="V143" s="37"/>
      <c r="W143" s="37"/>
    </row>
    <row r="144" spans="1:23" ht="24.75" customHeight="1">
      <c r="A144" s="77">
        <f>COUNTIF($C$6:$C$185,ArrivéeG!C144)+COUNTIF(ArrivéeF!$C$6:C$185,ArrivéeG!C144)</f>
        <v>0</v>
      </c>
      <c r="B144" s="81">
        <v>139</v>
      </c>
      <c r="C144" s="80"/>
      <c r="D144" s="28">
        <f t="shared" si="21"/>
      </c>
      <c r="E144" s="76">
        <f t="shared" si="22"/>
        <v>0</v>
      </c>
      <c r="F144" s="13">
        <v>519</v>
      </c>
      <c r="G144" s="12" t="e">
        <f t="shared" si="23"/>
        <v>#N/A</v>
      </c>
      <c r="K144" s="32">
        <f t="shared" si="30"/>
        <v>0</v>
      </c>
      <c r="L144" s="36">
        <f t="shared" si="24"/>
        <v>0</v>
      </c>
      <c r="M144" s="36">
        <f t="shared" si="25"/>
        <v>0</v>
      </c>
      <c r="N144" s="36">
        <f t="shared" si="26"/>
        <v>0</v>
      </c>
      <c r="O144" s="36">
        <f t="shared" si="27"/>
        <v>0</v>
      </c>
      <c r="P144" s="36">
        <f t="shared" si="28"/>
        <v>0</v>
      </c>
      <c r="Q144" s="36">
        <f t="shared" si="29"/>
        <v>0</v>
      </c>
      <c r="R144" s="37"/>
      <c r="S144" s="37"/>
      <c r="T144" s="37"/>
      <c r="U144" s="37"/>
      <c r="V144" s="37"/>
      <c r="W144" s="37"/>
    </row>
    <row r="145" spans="1:23" ht="24.75" customHeight="1">
      <c r="A145" s="77">
        <f>COUNTIF($C$6:$C$185,ArrivéeG!C145)+COUNTIF(ArrivéeF!$C$6:C$185,ArrivéeG!C145)</f>
        <v>0</v>
      </c>
      <c r="B145" s="81">
        <v>140</v>
      </c>
      <c r="C145" s="80"/>
      <c r="D145" s="28">
        <f t="shared" si="21"/>
      </c>
      <c r="E145" s="76">
        <f t="shared" si="22"/>
        <v>0</v>
      </c>
      <c r="F145" s="13">
        <v>520</v>
      </c>
      <c r="G145" s="12" t="e">
        <f t="shared" si="23"/>
        <v>#N/A</v>
      </c>
      <c r="K145" s="32">
        <f t="shared" si="30"/>
        <v>0</v>
      </c>
      <c r="L145" s="36">
        <f t="shared" si="24"/>
        <v>0</v>
      </c>
      <c r="M145" s="36">
        <f t="shared" si="25"/>
        <v>0</v>
      </c>
      <c r="N145" s="36">
        <f t="shared" si="26"/>
        <v>0</v>
      </c>
      <c r="O145" s="36">
        <f t="shared" si="27"/>
        <v>0</v>
      </c>
      <c r="P145" s="36">
        <f t="shared" si="28"/>
        <v>0</v>
      </c>
      <c r="Q145" s="36">
        <f t="shared" si="29"/>
        <v>0</v>
      </c>
      <c r="R145" s="37"/>
      <c r="S145" s="37"/>
      <c r="T145" s="37"/>
      <c r="U145" s="37"/>
      <c r="V145" s="37"/>
      <c r="W145" s="37"/>
    </row>
    <row r="146" spans="1:23" ht="24.75" customHeight="1">
      <c r="A146" s="77">
        <f>COUNTIF($C$6:$C$185,ArrivéeG!C146)+COUNTIF(ArrivéeF!$C$6:C$185,ArrivéeG!C146)</f>
        <v>0</v>
      </c>
      <c r="B146" s="81">
        <v>141</v>
      </c>
      <c r="C146" s="80"/>
      <c r="D146" s="28">
        <f t="shared" si="21"/>
      </c>
      <c r="E146" s="76">
        <f t="shared" si="22"/>
        <v>0</v>
      </c>
      <c r="F146" s="13">
        <v>521</v>
      </c>
      <c r="G146" s="12" t="e">
        <f t="shared" si="23"/>
        <v>#N/A</v>
      </c>
      <c r="K146" s="32">
        <f t="shared" si="30"/>
        <v>0</v>
      </c>
      <c r="L146" s="36">
        <f t="shared" si="24"/>
        <v>0</v>
      </c>
      <c r="M146" s="36">
        <f t="shared" si="25"/>
        <v>0</v>
      </c>
      <c r="N146" s="36">
        <f t="shared" si="26"/>
        <v>0</v>
      </c>
      <c r="O146" s="36">
        <f t="shared" si="27"/>
        <v>0</v>
      </c>
      <c r="P146" s="36">
        <f t="shared" si="28"/>
        <v>0</v>
      </c>
      <c r="Q146" s="36">
        <f t="shared" si="29"/>
        <v>0</v>
      </c>
      <c r="R146" s="37"/>
      <c r="S146" s="37"/>
      <c r="T146" s="37"/>
      <c r="U146" s="37"/>
      <c r="V146" s="37"/>
      <c r="W146" s="37"/>
    </row>
    <row r="147" spans="1:23" ht="24.75" customHeight="1">
      <c r="A147" s="77">
        <f>COUNTIF($C$6:$C$185,ArrivéeG!C147)+COUNTIF(ArrivéeF!$C$6:C$185,ArrivéeG!C147)</f>
        <v>0</v>
      </c>
      <c r="B147" s="81">
        <v>142</v>
      </c>
      <c r="C147" s="80"/>
      <c r="D147" s="28">
        <f t="shared" si="21"/>
      </c>
      <c r="E147" s="76">
        <f t="shared" si="22"/>
        <v>0</v>
      </c>
      <c r="F147" s="13">
        <v>522</v>
      </c>
      <c r="G147" s="12" t="e">
        <f t="shared" si="23"/>
        <v>#N/A</v>
      </c>
      <c r="K147" s="32">
        <f t="shared" si="30"/>
        <v>0</v>
      </c>
      <c r="L147" s="36">
        <f t="shared" si="24"/>
        <v>0</v>
      </c>
      <c r="M147" s="36">
        <f t="shared" si="25"/>
        <v>0</v>
      </c>
      <c r="N147" s="36">
        <f t="shared" si="26"/>
        <v>0</v>
      </c>
      <c r="O147" s="36">
        <f t="shared" si="27"/>
        <v>0</v>
      </c>
      <c r="P147" s="36">
        <f t="shared" si="28"/>
        <v>0</v>
      </c>
      <c r="Q147" s="36">
        <f t="shared" si="29"/>
        <v>0</v>
      </c>
      <c r="R147" s="37"/>
      <c r="S147" s="37"/>
      <c r="T147" s="37"/>
      <c r="U147" s="37"/>
      <c r="V147" s="37"/>
      <c r="W147" s="37"/>
    </row>
    <row r="148" spans="1:23" ht="24.75" customHeight="1">
      <c r="A148" s="77">
        <f>COUNTIF($C$6:$C$185,ArrivéeG!C148)+COUNTIF(ArrivéeF!$C$6:C$185,ArrivéeG!C148)</f>
        <v>0</v>
      </c>
      <c r="B148" s="81">
        <v>143</v>
      </c>
      <c r="C148" s="80"/>
      <c r="D148" s="28">
        <f t="shared" si="21"/>
      </c>
      <c r="E148" s="76">
        <f t="shared" si="22"/>
        <v>0</v>
      </c>
      <c r="F148" s="13">
        <v>523</v>
      </c>
      <c r="G148" s="12" t="e">
        <f t="shared" si="23"/>
        <v>#N/A</v>
      </c>
      <c r="K148" s="32">
        <f t="shared" si="30"/>
        <v>0</v>
      </c>
      <c r="L148" s="36">
        <f t="shared" si="24"/>
        <v>0</v>
      </c>
      <c r="M148" s="36">
        <f t="shared" si="25"/>
        <v>0</v>
      </c>
      <c r="N148" s="36">
        <f t="shared" si="26"/>
        <v>0</v>
      </c>
      <c r="O148" s="36">
        <f t="shared" si="27"/>
        <v>0</v>
      </c>
      <c r="P148" s="36">
        <f t="shared" si="28"/>
        <v>0</v>
      </c>
      <c r="Q148" s="36">
        <f t="shared" si="29"/>
        <v>0</v>
      </c>
      <c r="R148" s="37"/>
      <c r="S148" s="37"/>
      <c r="T148" s="37"/>
      <c r="U148" s="37"/>
      <c r="V148" s="37"/>
      <c r="W148" s="37"/>
    </row>
    <row r="149" spans="1:23" ht="24.75" customHeight="1">
      <c r="A149" s="77">
        <f>COUNTIF($C$6:$C$185,ArrivéeG!C149)+COUNTIF(ArrivéeF!$C$6:C$185,ArrivéeG!C149)</f>
        <v>0</v>
      </c>
      <c r="B149" s="81">
        <v>144</v>
      </c>
      <c r="C149" s="80"/>
      <c r="D149" s="28">
        <f t="shared" si="21"/>
      </c>
      <c r="E149" s="76">
        <f t="shared" si="22"/>
        <v>0</v>
      </c>
      <c r="F149" s="13">
        <v>524</v>
      </c>
      <c r="G149" s="12" t="e">
        <f t="shared" si="23"/>
        <v>#N/A</v>
      </c>
      <c r="K149" s="32">
        <f t="shared" si="30"/>
        <v>0</v>
      </c>
      <c r="L149" s="36">
        <f t="shared" si="24"/>
        <v>0</v>
      </c>
      <c r="M149" s="36">
        <f t="shared" si="25"/>
        <v>0</v>
      </c>
      <c r="N149" s="36">
        <f t="shared" si="26"/>
        <v>0</v>
      </c>
      <c r="O149" s="36">
        <f t="shared" si="27"/>
        <v>0</v>
      </c>
      <c r="P149" s="36">
        <f t="shared" si="28"/>
        <v>0</v>
      </c>
      <c r="Q149" s="36">
        <f t="shared" si="29"/>
        <v>0</v>
      </c>
      <c r="R149" s="37"/>
      <c r="S149" s="37"/>
      <c r="T149" s="37"/>
      <c r="U149" s="37"/>
      <c r="V149" s="37"/>
      <c r="W149" s="37"/>
    </row>
    <row r="150" spans="1:23" ht="24.75" customHeight="1">
      <c r="A150" s="77">
        <f>COUNTIF($C$6:$C$185,ArrivéeG!C150)+COUNTIF(ArrivéeF!$C$6:C$185,ArrivéeG!C150)</f>
        <v>0</v>
      </c>
      <c r="B150" s="81">
        <v>145</v>
      </c>
      <c r="C150" s="80"/>
      <c r="D150" s="28">
        <f t="shared" si="21"/>
      </c>
      <c r="E150" s="76">
        <f t="shared" si="22"/>
        <v>0</v>
      </c>
      <c r="F150" s="13">
        <v>525</v>
      </c>
      <c r="G150" s="12" t="e">
        <f t="shared" si="23"/>
        <v>#N/A</v>
      </c>
      <c r="K150" s="32">
        <f t="shared" si="30"/>
        <v>0</v>
      </c>
      <c r="L150" s="36">
        <f t="shared" si="24"/>
        <v>0</v>
      </c>
      <c r="M150" s="36">
        <f t="shared" si="25"/>
        <v>0</v>
      </c>
      <c r="N150" s="36">
        <f t="shared" si="26"/>
        <v>0</v>
      </c>
      <c r="O150" s="36">
        <f t="shared" si="27"/>
        <v>0</v>
      </c>
      <c r="P150" s="36">
        <f t="shared" si="28"/>
        <v>0</v>
      </c>
      <c r="Q150" s="36">
        <f t="shared" si="29"/>
        <v>0</v>
      </c>
      <c r="R150" s="37"/>
      <c r="S150" s="37"/>
      <c r="T150" s="37"/>
      <c r="U150" s="37"/>
      <c r="V150" s="37"/>
      <c r="W150" s="37"/>
    </row>
    <row r="151" spans="1:23" ht="24.75" customHeight="1">
      <c r="A151" s="77">
        <f>COUNTIF($C$6:$C$185,ArrivéeG!C151)+COUNTIF(ArrivéeF!$C$6:C$185,ArrivéeG!C151)</f>
        <v>0</v>
      </c>
      <c r="B151" s="81">
        <v>146</v>
      </c>
      <c r="C151" s="80"/>
      <c r="D151" s="28">
        <f t="shared" si="21"/>
      </c>
      <c r="E151" s="76">
        <f t="shared" si="22"/>
        <v>0</v>
      </c>
      <c r="F151" s="13">
        <v>526</v>
      </c>
      <c r="G151" s="12" t="e">
        <f t="shared" si="23"/>
        <v>#N/A</v>
      </c>
      <c r="K151" s="32">
        <f t="shared" si="30"/>
        <v>0</v>
      </c>
      <c r="L151" s="36">
        <f t="shared" si="24"/>
        <v>0</v>
      </c>
      <c r="M151" s="36">
        <f t="shared" si="25"/>
        <v>0</v>
      </c>
      <c r="N151" s="36">
        <f t="shared" si="26"/>
        <v>0</v>
      </c>
      <c r="O151" s="36">
        <f t="shared" si="27"/>
        <v>0</v>
      </c>
      <c r="P151" s="36">
        <f t="shared" si="28"/>
        <v>0</v>
      </c>
      <c r="Q151" s="36">
        <f t="shared" si="29"/>
        <v>0</v>
      </c>
      <c r="R151" s="37"/>
      <c r="S151" s="37"/>
      <c r="T151" s="37"/>
      <c r="U151" s="37"/>
      <c r="V151" s="37"/>
      <c r="W151" s="37"/>
    </row>
    <row r="152" spans="1:23" ht="24.75" customHeight="1">
      <c r="A152" s="77">
        <f>COUNTIF($C$6:$C$185,ArrivéeG!C152)+COUNTIF(ArrivéeF!$C$6:C$185,ArrivéeG!C152)</f>
        <v>0</v>
      </c>
      <c r="B152" s="81">
        <v>147</v>
      </c>
      <c r="C152" s="80"/>
      <c r="D152" s="28">
        <f t="shared" si="21"/>
      </c>
      <c r="E152" s="76">
        <f t="shared" si="22"/>
        <v>0</v>
      </c>
      <c r="F152" s="13">
        <v>527</v>
      </c>
      <c r="G152" s="12" t="e">
        <f t="shared" si="23"/>
        <v>#N/A</v>
      </c>
      <c r="K152" s="32">
        <f t="shared" si="30"/>
        <v>0</v>
      </c>
      <c r="L152" s="36">
        <f t="shared" si="24"/>
        <v>0</v>
      </c>
      <c r="M152" s="36">
        <f t="shared" si="25"/>
        <v>0</v>
      </c>
      <c r="N152" s="36">
        <f t="shared" si="26"/>
        <v>0</v>
      </c>
      <c r="O152" s="36">
        <f t="shared" si="27"/>
        <v>0</v>
      </c>
      <c r="P152" s="36">
        <f t="shared" si="28"/>
        <v>0</v>
      </c>
      <c r="Q152" s="36">
        <f t="shared" si="29"/>
        <v>0</v>
      </c>
      <c r="R152" s="37"/>
      <c r="S152" s="37"/>
      <c r="T152" s="37"/>
      <c r="U152" s="37"/>
      <c r="V152" s="37"/>
      <c r="W152" s="37"/>
    </row>
    <row r="153" spans="1:23" ht="24.75" customHeight="1">
      <c r="A153" s="77">
        <f>COUNTIF($C$6:$C$185,ArrivéeG!C153)+COUNTIF(ArrivéeF!$C$6:C$185,ArrivéeG!C153)</f>
        <v>0</v>
      </c>
      <c r="B153" s="81">
        <v>148</v>
      </c>
      <c r="C153" s="80"/>
      <c r="D153" s="28">
        <f t="shared" si="21"/>
      </c>
      <c r="E153" s="76">
        <f t="shared" si="22"/>
        <v>0</v>
      </c>
      <c r="F153" s="13">
        <v>528</v>
      </c>
      <c r="G153" s="12" t="e">
        <f t="shared" si="23"/>
        <v>#N/A</v>
      </c>
      <c r="K153" s="32">
        <f t="shared" si="30"/>
        <v>0</v>
      </c>
      <c r="L153" s="36">
        <f t="shared" si="24"/>
        <v>0</v>
      </c>
      <c r="M153" s="36">
        <f t="shared" si="25"/>
        <v>0</v>
      </c>
      <c r="N153" s="36">
        <f t="shared" si="26"/>
        <v>0</v>
      </c>
      <c r="O153" s="36">
        <f t="shared" si="27"/>
        <v>0</v>
      </c>
      <c r="P153" s="36">
        <f t="shared" si="28"/>
        <v>0</v>
      </c>
      <c r="Q153" s="36">
        <f t="shared" si="29"/>
        <v>0</v>
      </c>
      <c r="R153" s="37"/>
      <c r="S153" s="37"/>
      <c r="T153" s="37"/>
      <c r="U153" s="37"/>
      <c r="V153" s="37"/>
      <c r="W153" s="37"/>
    </row>
    <row r="154" spans="1:23" ht="24.75" customHeight="1">
      <c r="A154" s="77">
        <f>COUNTIF($C$6:$C$185,ArrivéeG!C154)+COUNTIF(ArrivéeF!$C$6:C$185,ArrivéeG!C154)</f>
        <v>0</v>
      </c>
      <c r="B154" s="81">
        <v>149</v>
      </c>
      <c r="C154" s="80"/>
      <c r="D154" s="28">
        <f t="shared" si="21"/>
      </c>
      <c r="E154" s="76">
        <f t="shared" si="22"/>
        <v>0</v>
      </c>
      <c r="F154" s="13">
        <v>529</v>
      </c>
      <c r="G154" s="12" t="e">
        <f t="shared" si="23"/>
        <v>#N/A</v>
      </c>
      <c r="K154" s="32">
        <f t="shared" si="30"/>
        <v>0</v>
      </c>
      <c r="L154" s="36">
        <f t="shared" si="24"/>
        <v>0</v>
      </c>
      <c r="M154" s="36">
        <f t="shared" si="25"/>
        <v>0</v>
      </c>
      <c r="N154" s="36">
        <f t="shared" si="26"/>
        <v>0</v>
      </c>
      <c r="O154" s="36">
        <f t="shared" si="27"/>
        <v>0</v>
      </c>
      <c r="P154" s="36">
        <f t="shared" si="28"/>
        <v>0</v>
      </c>
      <c r="Q154" s="36">
        <f t="shared" si="29"/>
        <v>0</v>
      </c>
      <c r="R154" s="37"/>
      <c r="S154" s="37"/>
      <c r="T154" s="37"/>
      <c r="U154" s="37"/>
      <c r="V154" s="37"/>
      <c r="W154" s="37"/>
    </row>
    <row r="155" spans="1:23" ht="24.75" customHeight="1">
      <c r="A155" s="77">
        <f>COUNTIF($C$6:$C$185,ArrivéeG!C155)+COUNTIF(ArrivéeF!$C$6:C$185,ArrivéeG!C155)</f>
        <v>0</v>
      </c>
      <c r="B155" s="81">
        <v>150</v>
      </c>
      <c r="C155" s="80"/>
      <c r="D155" s="28">
        <f t="shared" si="21"/>
      </c>
      <c r="E155" s="76">
        <f t="shared" si="22"/>
        <v>0</v>
      </c>
      <c r="F155" s="13">
        <v>530</v>
      </c>
      <c r="G155" s="12" t="e">
        <f t="shared" si="23"/>
        <v>#N/A</v>
      </c>
      <c r="K155" s="32">
        <f t="shared" si="30"/>
        <v>0</v>
      </c>
      <c r="L155" s="36">
        <f t="shared" si="24"/>
        <v>0</v>
      </c>
      <c r="M155" s="36">
        <f t="shared" si="25"/>
        <v>0</v>
      </c>
      <c r="N155" s="36">
        <f t="shared" si="26"/>
        <v>0</v>
      </c>
      <c r="O155" s="36">
        <f t="shared" si="27"/>
        <v>0</v>
      </c>
      <c r="P155" s="36">
        <f t="shared" si="28"/>
        <v>0</v>
      </c>
      <c r="Q155" s="36">
        <f t="shared" si="29"/>
        <v>0</v>
      </c>
      <c r="R155" s="37"/>
      <c r="S155" s="37"/>
      <c r="T155" s="37"/>
      <c r="U155" s="37"/>
      <c r="V155" s="37"/>
      <c r="W155" s="37"/>
    </row>
    <row r="156" spans="1:23" ht="24.75" customHeight="1">
      <c r="A156" s="77">
        <f>COUNTIF($C$6:$C$185,ArrivéeG!C156)+COUNTIF(ArrivéeF!$C$6:C$185,ArrivéeG!C156)</f>
        <v>0</v>
      </c>
      <c r="B156" s="81">
        <v>151</v>
      </c>
      <c r="C156" s="80"/>
      <c r="D156" s="28">
        <f t="shared" si="21"/>
      </c>
      <c r="E156" s="76">
        <f t="shared" si="22"/>
        <v>0</v>
      </c>
      <c r="F156" s="13">
        <v>601</v>
      </c>
      <c r="G156" s="12" t="e">
        <f t="shared" si="23"/>
        <v>#N/A</v>
      </c>
      <c r="K156" s="32">
        <f t="shared" si="30"/>
        <v>0</v>
      </c>
      <c r="L156" s="36">
        <f t="shared" si="24"/>
        <v>0</v>
      </c>
      <c r="M156" s="36">
        <f t="shared" si="25"/>
        <v>0</v>
      </c>
      <c r="N156" s="36">
        <f t="shared" si="26"/>
        <v>0</v>
      </c>
      <c r="O156" s="36">
        <f t="shared" si="27"/>
        <v>0</v>
      </c>
      <c r="P156" s="36">
        <f t="shared" si="28"/>
        <v>0</v>
      </c>
      <c r="Q156" s="36">
        <f t="shared" si="29"/>
        <v>0</v>
      </c>
      <c r="R156" s="37"/>
      <c r="S156" s="37"/>
      <c r="T156" s="37"/>
      <c r="U156" s="37"/>
      <c r="V156" s="37"/>
      <c r="W156" s="37"/>
    </row>
    <row r="157" spans="1:23" ht="24.75" customHeight="1">
      <c r="A157" s="77">
        <f>COUNTIF($C$6:$C$185,ArrivéeG!C157)+COUNTIF(ArrivéeF!$C$6:C$185,ArrivéeG!C157)</f>
        <v>0</v>
      </c>
      <c r="B157" s="81">
        <v>152</v>
      </c>
      <c r="C157" s="80"/>
      <c r="D157" s="28">
        <f t="shared" si="21"/>
      </c>
      <c r="E157" s="76">
        <f t="shared" si="22"/>
        <v>0</v>
      </c>
      <c r="F157" s="13">
        <v>602</v>
      </c>
      <c r="G157" s="12" t="e">
        <f t="shared" si="23"/>
        <v>#N/A</v>
      </c>
      <c r="K157" s="32">
        <f t="shared" si="30"/>
        <v>0</v>
      </c>
      <c r="L157" s="36">
        <f t="shared" si="24"/>
        <v>0</v>
      </c>
      <c r="M157" s="36">
        <f t="shared" si="25"/>
        <v>0</v>
      </c>
      <c r="N157" s="36">
        <f t="shared" si="26"/>
        <v>0</v>
      </c>
      <c r="O157" s="36">
        <f t="shared" si="27"/>
        <v>0</v>
      </c>
      <c r="P157" s="36">
        <f t="shared" si="28"/>
        <v>0</v>
      </c>
      <c r="Q157" s="36">
        <f t="shared" si="29"/>
        <v>0</v>
      </c>
      <c r="R157" s="37"/>
      <c r="S157" s="37"/>
      <c r="T157" s="37"/>
      <c r="U157" s="37"/>
      <c r="V157" s="37"/>
      <c r="W157" s="37"/>
    </row>
    <row r="158" spans="1:23" ht="24.75" customHeight="1">
      <c r="A158" s="77">
        <f>COUNTIF($C$6:$C$185,ArrivéeG!C158)+COUNTIF(ArrivéeF!$C$6:C$185,ArrivéeG!C158)</f>
        <v>0</v>
      </c>
      <c r="B158" s="81">
        <v>153</v>
      </c>
      <c r="C158" s="80"/>
      <c r="D158" s="28">
        <f t="shared" si="21"/>
      </c>
      <c r="E158" s="76">
        <f t="shared" si="22"/>
        <v>0</v>
      </c>
      <c r="F158" s="13">
        <v>603</v>
      </c>
      <c r="G158" s="12" t="e">
        <f t="shared" si="23"/>
        <v>#N/A</v>
      </c>
      <c r="K158" s="32">
        <f t="shared" si="30"/>
        <v>0</v>
      </c>
      <c r="L158" s="36">
        <f t="shared" si="24"/>
        <v>0</v>
      </c>
      <c r="M158" s="36">
        <f t="shared" si="25"/>
        <v>0</v>
      </c>
      <c r="N158" s="36">
        <f t="shared" si="26"/>
        <v>0</v>
      </c>
      <c r="O158" s="36">
        <f t="shared" si="27"/>
        <v>0</v>
      </c>
      <c r="P158" s="36">
        <f t="shared" si="28"/>
        <v>0</v>
      </c>
      <c r="Q158" s="36">
        <f t="shared" si="29"/>
        <v>0</v>
      </c>
      <c r="R158" s="37"/>
      <c r="S158" s="37"/>
      <c r="T158" s="37"/>
      <c r="U158" s="37"/>
      <c r="V158" s="37"/>
      <c r="W158" s="37"/>
    </row>
    <row r="159" spans="1:23" ht="24.75" customHeight="1">
      <c r="A159" s="77">
        <f>COUNTIF($C$6:$C$185,ArrivéeG!C159)+COUNTIF(ArrivéeF!$C$6:C$185,ArrivéeG!C159)</f>
        <v>0</v>
      </c>
      <c r="B159" s="81">
        <v>154</v>
      </c>
      <c r="C159" s="80"/>
      <c r="D159" s="28">
        <f t="shared" si="21"/>
      </c>
      <c r="E159" s="76">
        <f t="shared" si="22"/>
        <v>0</v>
      </c>
      <c r="F159" s="13">
        <v>604</v>
      </c>
      <c r="G159" s="12" t="e">
        <f t="shared" si="23"/>
        <v>#N/A</v>
      </c>
      <c r="K159" s="32">
        <f t="shared" si="30"/>
        <v>0</v>
      </c>
      <c r="L159" s="36">
        <f t="shared" si="24"/>
        <v>0</v>
      </c>
      <c r="M159" s="36">
        <f t="shared" si="25"/>
        <v>0</v>
      </c>
      <c r="N159" s="36">
        <f t="shared" si="26"/>
        <v>0</v>
      </c>
      <c r="O159" s="36">
        <f t="shared" si="27"/>
        <v>0</v>
      </c>
      <c r="P159" s="36">
        <f t="shared" si="28"/>
        <v>0</v>
      </c>
      <c r="Q159" s="36">
        <f t="shared" si="29"/>
        <v>0</v>
      </c>
      <c r="R159" s="37"/>
      <c r="S159" s="37"/>
      <c r="T159" s="37"/>
      <c r="U159" s="37"/>
      <c r="V159" s="37"/>
      <c r="W159" s="37"/>
    </row>
    <row r="160" spans="1:23" ht="24.75" customHeight="1">
      <c r="A160" s="77">
        <f>COUNTIF($C$6:$C$185,ArrivéeG!C160)+COUNTIF(ArrivéeF!$C$6:C$185,ArrivéeG!C160)</f>
        <v>0</v>
      </c>
      <c r="B160" s="81">
        <v>155</v>
      </c>
      <c r="C160" s="80"/>
      <c r="D160" s="28">
        <f t="shared" si="21"/>
      </c>
      <c r="E160" s="76">
        <f t="shared" si="22"/>
        <v>0</v>
      </c>
      <c r="F160" s="13">
        <v>605</v>
      </c>
      <c r="G160" s="12" t="e">
        <f t="shared" si="23"/>
        <v>#N/A</v>
      </c>
      <c r="K160" s="32">
        <f t="shared" si="30"/>
        <v>0</v>
      </c>
      <c r="L160" s="36">
        <f t="shared" si="24"/>
        <v>0</v>
      </c>
      <c r="M160" s="36">
        <f t="shared" si="25"/>
        <v>0</v>
      </c>
      <c r="N160" s="36">
        <f t="shared" si="26"/>
        <v>0</v>
      </c>
      <c r="O160" s="36">
        <f t="shared" si="27"/>
        <v>0</v>
      </c>
      <c r="P160" s="36">
        <f t="shared" si="28"/>
        <v>0</v>
      </c>
      <c r="Q160" s="36">
        <f t="shared" si="29"/>
        <v>0</v>
      </c>
      <c r="R160" s="37"/>
      <c r="S160" s="37"/>
      <c r="T160" s="37"/>
      <c r="U160" s="37"/>
      <c r="V160" s="37"/>
      <c r="W160" s="37"/>
    </row>
    <row r="161" spans="1:23" ht="24.75" customHeight="1">
      <c r="A161" s="77">
        <f>COUNTIF($C$6:$C$185,ArrivéeG!C161)+COUNTIF(ArrivéeF!$C$6:C$185,ArrivéeG!C161)</f>
        <v>0</v>
      </c>
      <c r="B161" s="81">
        <v>156</v>
      </c>
      <c r="C161" s="80"/>
      <c r="D161" s="28">
        <f t="shared" si="21"/>
      </c>
      <c r="E161" s="76">
        <f t="shared" si="22"/>
        <v>0</v>
      </c>
      <c r="F161" s="13">
        <v>606</v>
      </c>
      <c r="G161" s="12" t="e">
        <f t="shared" si="23"/>
        <v>#N/A</v>
      </c>
      <c r="K161" s="32">
        <f t="shared" si="30"/>
        <v>0</v>
      </c>
      <c r="L161" s="36">
        <f t="shared" si="24"/>
        <v>0</v>
      </c>
      <c r="M161" s="36">
        <f t="shared" si="25"/>
        <v>0</v>
      </c>
      <c r="N161" s="36">
        <f t="shared" si="26"/>
        <v>0</v>
      </c>
      <c r="O161" s="36">
        <f t="shared" si="27"/>
        <v>0</v>
      </c>
      <c r="P161" s="36">
        <f t="shared" si="28"/>
        <v>0</v>
      </c>
      <c r="Q161" s="36">
        <f t="shared" si="29"/>
        <v>0</v>
      </c>
      <c r="R161" s="37"/>
      <c r="S161" s="37"/>
      <c r="T161" s="37"/>
      <c r="U161" s="37"/>
      <c r="V161" s="37"/>
      <c r="W161" s="37"/>
    </row>
    <row r="162" spans="1:23" ht="24.75" customHeight="1">
      <c r="A162" s="77">
        <f>COUNTIF($C$6:$C$185,ArrivéeG!C162)+COUNTIF(ArrivéeF!$C$6:C$185,ArrivéeG!C162)</f>
        <v>0</v>
      </c>
      <c r="B162" s="81">
        <v>157</v>
      </c>
      <c r="C162" s="80"/>
      <c r="D162" s="28">
        <f t="shared" si="21"/>
      </c>
      <c r="E162" s="76">
        <f t="shared" si="22"/>
        <v>0</v>
      </c>
      <c r="F162" s="13">
        <v>607</v>
      </c>
      <c r="G162" s="12" t="e">
        <f t="shared" si="23"/>
        <v>#N/A</v>
      </c>
      <c r="K162" s="32">
        <f t="shared" si="30"/>
        <v>0</v>
      </c>
      <c r="L162" s="36">
        <f t="shared" si="24"/>
        <v>0</v>
      </c>
      <c r="M162" s="36">
        <f t="shared" si="25"/>
        <v>0</v>
      </c>
      <c r="N162" s="36">
        <f t="shared" si="26"/>
        <v>0</v>
      </c>
      <c r="O162" s="36">
        <f t="shared" si="27"/>
        <v>0</v>
      </c>
      <c r="P162" s="36">
        <f t="shared" si="28"/>
        <v>0</v>
      </c>
      <c r="Q162" s="36">
        <f t="shared" si="29"/>
        <v>0</v>
      </c>
      <c r="R162" s="37"/>
      <c r="S162" s="37"/>
      <c r="T162" s="37"/>
      <c r="U162" s="37"/>
      <c r="V162" s="37"/>
      <c r="W162" s="37"/>
    </row>
    <row r="163" spans="1:23" ht="24.75" customHeight="1">
      <c r="A163" s="77">
        <f>COUNTIF($C$6:$C$185,ArrivéeG!C163)+COUNTIF(ArrivéeF!$C$6:C$185,ArrivéeG!C163)</f>
        <v>0</v>
      </c>
      <c r="B163" s="81">
        <v>158</v>
      </c>
      <c r="C163" s="80"/>
      <c r="D163" s="28">
        <f t="shared" si="21"/>
      </c>
      <c r="E163" s="76">
        <f t="shared" si="22"/>
        <v>0</v>
      </c>
      <c r="F163" s="13">
        <v>608</v>
      </c>
      <c r="G163" s="12" t="e">
        <f t="shared" si="23"/>
        <v>#N/A</v>
      </c>
      <c r="K163" s="32">
        <f t="shared" si="30"/>
        <v>0</v>
      </c>
      <c r="L163" s="36">
        <f t="shared" si="24"/>
        <v>0</v>
      </c>
      <c r="M163" s="36">
        <f t="shared" si="25"/>
        <v>0</v>
      </c>
      <c r="N163" s="36">
        <f t="shared" si="26"/>
        <v>0</v>
      </c>
      <c r="O163" s="36">
        <f t="shared" si="27"/>
        <v>0</v>
      </c>
      <c r="P163" s="36">
        <f t="shared" si="28"/>
        <v>0</v>
      </c>
      <c r="Q163" s="36">
        <f t="shared" si="29"/>
        <v>0</v>
      </c>
      <c r="R163" s="37"/>
      <c r="S163" s="37"/>
      <c r="T163" s="37"/>
      <c r="U163" s="37"/>
      <c r="V163" s="37"/>
      <c r="W163" s="37"/>
    </row>
    <row r="164" spans="1:23" ht="24.75" customHeight="1">
      <c r="A164" s="77">
        <f>COUNTIF($C$6:$C$185,ArrivéeG!C164)+COUNTIF(ArrivéeF!$C$6:C$185,ArrivéeG!C164)</f>
        <v>0</v>
      </c>
      <c r="B164" s="81">
        <v>159</v>
      </c>
      <c r="C164" s="80"/>
      <c r="D164" s="28">
        <f t="shared" si="21"/>
      </c>
      <c r="E164" s="76">
        <f t="shared" si="22"/>
        <v>0</v>
      </c>
      <c r="F164" s="13">
        <v>609</v>
      </c>
      <c r="G164" s="12" t="e">
        <f t="shared" si="23"/>
        <v>#N/A</v>
      </c>
      <c r="K164" s="32">
        <f t="shared" si="30"/>
        <v>0</v>
      </c>
      <c r="L164" s="36">
        <f t="shared" si="24"/>
        <v>0</v>
      </c>
      <c r="M164" s="36">
        <f t="shared" si="25"/>
        <v>0</v>
      </c>
      <c r="N164" s="36">
        <f t="shared" si="26"/>
        <v>0</v>
      </c>
      <c r="O164" s="36">
        <f t="shared" si="27"/>
        <v>0</v>
      </c>
      <c r="P164" s="36">
        <f t="shared" si="28"/>
        <v>0</v>
      </c>
      <c r="Q164" s="36">
        <f t="shared" si="29"/>
        <v>0</v>
      </c>
      <c r="R164" s="37"/>
      <c r="S164" s="37"/>
      <c r="T164" s="37"/>
      <c r="U164" s="37"/>
      <c r="V164" s="37"/>
      <c r="W164" s="37"/>
    </row>
    <row r="165" spans="1:23" ht="24.75" customHeight="1">
      <c r="A165" s="77">
        <f>COUNTIF($C$6:$C$185,ArrivéeG!C165)+COUNTIF(ArrivéeF!$C$6:C$185,ArrivéeG!C165)</f>
        <v>0</v>
      </c>
      <c r="B165" s="81">
        <v>160</v>
      </c>
      <c r="C165" s="80"/>
      <c r="D165" s="28">
        <f t="shared" si="21"/>
      </c>
      <c r="E165" s="76">
        <f t="shared" si="22"/>
        <v>0</v>
      </c>
      <c r="F165" s="13">
        <v>610</v>
      </c>
      <c r="G165" s="12" t="e">
        <f t="shared" si="23"/>
        <v>#N/A</v>
      </c>
      <c r="K165" s="32">
        <f t="shared" si="30"/>
        <v>0</v>
      </c>
      <c r="L165" s="36">
        <f t="shared" si="24"/>
        <v>0</v>
      </c>
      <c r="M165" s="36">
        <f t="shared" si="25"/>
        <v>0</v>
      </c>
      <c r="N165" s="36">
        <f t="shared" si="26"/>
        <v>0</v>
      </c>
      <c r="O165" s="36">
        <f t="shared" si="27"/>
        <v>0</v>
      </c>
      <c r="P165" s="36">
        <f t="shared" si="28"/>
        <v>0</v>
      </c>
      <c r="Q165" s="36">
        <f t="shared" si="29"/>
        <v>0</v>
      </c>
      <c r="R165" s="37"/>
      <c r="S165" s="37"/>
      <c r="T165" s="37"/>
      <c r="U165" s="37"/>
      <c r="V165" s="37"/>
      <c r="W165" s="37"/>
    </row>
    <row r="166" spans="1:23" ht="24.75" customHeight="1">
      <c r="A166" s="77">
        <f>COUNTIF($C$6:$C$185,ArrivéeG!C166)+COUNTIF(ArrivéeF!$C$6:C$185,ArrivéeG!C166)</f>
        <v>0</v>
      </c>
      <c r="B166" s="81">
        <v>161</v>
      </c>
      <c r="C166" s="80"/>
      <c r="D166" s="28">
        <f t="shared" si="21"/>
      </c>
      <c r="E166" s="76">
        <f t="shared" si="22"/>
        <v>0</v>
      </c>
      <c r="F166" s="13">
        <v>611</v>
      </c>
      <c r="G166" s="12" t="e">
        <f t="shared" si="23"/>
        <v>#N/A</v>
      </c>
      <c r="K166" s="32">
        <f t="shared" si="30"/>
        <v>0</v>
      </c>
      <c r="L166" s="36">
        <f t="shared" si="24"/>
        <v>0</v>
      </c>
      <c r="M166" s="36">
        <f t="shared" si="25"/>
        <v>0</v>
      </c>
      <c r="N166" s="36">
        <f t="shared" si="26"/>
        <v>0</v>
      </c>
      <c r="O166" s="36">
        <f t="shared" si="27"/>
        <v>0</v>
      </c>
      <c r="P166" s="36">
        <f t="shared" si="28"/>
        <v>0</v>
      </c>
      <c r="Q166" s="36">
        <f t="shared" si="29"/>
        <v>0</v>
      </c>
      <c r="R166" s="37"/>
      <c r="S166" s="37"/>
      <c r="T166" s="37"/>
      <c r="U166" s="37"/>
      <c r="V166" s="37"/>
      <c r="W166" s="37"/>
    </row>
    <row r="167" spans="1:23" ht="24.75" customHeight="1">
      <c r="A167" s="77">
        <f>COUNTIF($C$6:$C$185,ArrivéeG!C167)+COUNTIF(ArrivéeF!$C$6:C$185,ArrivéeG!C167)</f>
        <v>0</v>
      </c>
      <c r="B167" s="81">
        <v>162</v>
      </c>
      <c r="C167" s="80"/>
      <c r="D167" s="28">
        <f t="shared" si="21"/>
      </c>
      <c r="E167" s="76">
        <f t="shared" si="22"/>
        <v>0</v>
      </c>
      <c r="F167" s="13">
        <v>612</v>
      </c>
      <c r="G167" s="12" t="e">
        <f t="shared" si="23"/>
        <v>#N/A</v>
      </c>
      <c r="K167" s="32">
        <f t="shared" si="30"/>
        <v>0</v>
      </c>
      <c r="L167" s="36">
        <f t="shared" si="24"/>
        <v>0</v>
      </c>
      <c r="M167" s="36">
        <f t="shared" si="25"/>
        <v>0</v>
      </c>
      <c r="N167" s="36">
        <f t="shared" si="26"/>
        <v>0</v>
      </c>
      <c r="O167" s="36">
        <f t="shared" si="27"/>
        <v>0</v>
      </c>
      <c r="P167" s="36">
        <f t="shared" si="28"/>
        <v>0</v>
      </c>
      <c r="Q167" s="36">
        <f t="shared" si="29"/>
        <v>0</v>
      </c>
      <c r="R167" s="37"/>
      <c r="S167" s="37"/>
      <c r="T167" s="37"/>
      <c r="U167" s="37"/>
      <c r="V167" s="37"/>
      <c r="W167" s="37"/>
    </row>
    <row r="168" spans="1:23" ht="24.75" customHeight="1">
      <c r="A168" s="77">
        <f>COUNTIF($C$6:$C$185,ArrivéeG!C168)+COUNTIF(ArrivéeF!$C$6:C$185,ArrivéeG!C168)</f>
        <v>0</v>
      </c>
      <c r="B168" s="81">
        <v>163</v>
      </c>
      <c r="C168" s="80"/>
      <c r="D168" s="28">
        <f t="shared" si="21"/>
      </c>
      <c r="E168" s="76">
        <f t="shared" si="22"/>
        <v>0</v>
      </c>
      <c r="F168" s="13">
        <v>613</v>
      </c>
      <c r="G168" s="12" t="e">
        <f t="shared" si="23"/>
        <v>#N/A</v>
      </c>
      <c r="K168" s="32">
        <f t="shared" si="30"/>
        <v>0</v>
      </c>
      <c r="L168" s="36">
        <f t="shared" si="24"/>
        <v>0</v>
      </c>
      <c r="M168" s="36">
        <f t="shared" si="25"/>
        <v>0</v>
      </c>
      <c r="N168" s="36">
        <f t="shared" si="26"/>
        <v>0</v>
      </c>
      <c r="O168" s="36">
        <f t="shared" si="27"/>
        <v>0</v>
      </c>
      <c r="P168" s="36">
        <f t="shared" si="28"/>
        <v>0</v>
      </c>
      <c r="Q168" s="36">
        <f t="shared" si="29"/>
        <v>0</v>
      </c>
      <c r="R168" s="37"/>
      <c r="S168" s="37"/>
      <c r="T168" s="37"/>
      <c r="U168" s="37"/>
      <c r="V168" s="37"/>
      <c r="W168" s="37"/>
    </row>
    <row r="169" spans="1:23" ht="24.75" customHeight="1">
      <c r="A169" s="77">
        <f>COUNTIF($C$6:$C$185,ArrivéeG!C169)+COUNTIF(ArrivéeF!$C$6:C$185,ArrivéeG!C169)</f>
        <v>0</v>
      </c>
      <c r="B169" s="81">
        <v>164</v>
      </c>
      <c r="C169" s="80"/>
      <c r="D169" s="28">
        <f t="shared" si="21"/>
      </c>
      <c r="E169" s="76">
        <f t="shared" si="22"/>
        <v>0</v>
      </c>
      <c r="F169" s="13">
        <v>614</v>
      </c>
      <c r="G169" s="12" t="e">
        <f t="shared" si="23"/>
        <v>#N/A</v>
      </c>
      <c r="K169" s="32">
        <f t="shared" si="30"/>
        <v>0</v>
      </c>
      <c r="L169" s="36">
        <f t="shared" si="24"/>
        <v>0</v>
      </c>
      <c r="M169" s="36">
        <f t="shared" si="25"/>
        <v>0</v>
      </c>
      <c r="N169" s="36">
        <f t="shared" si="26"/>
        <v>0</v>
      </c>
      <c r="O169" s="36">
        <f t="shared" si="27"/>
        <v>0</v>
      </c>
      <c r="P169" s="36">
        <f t="shared" si="28"/>
        <v>0</v>
      </c>
      <c r="Q169" s="36">
        <f t="shared" si="29"/>
        <v>0</v>
      </c>
      <c r="R169" s="37"/>
      <c r="S169" s="37"/>
      <c r="T169" s="37"/>
      <c r="U169" s="37"/>
      <c r="V169" s="37"/>
      <c r="W169" s="37"/>
    </row>
    <row r="170" spans="1:23" ht="24.75" customHeight="1">
      <c r="A170" s="77">
        <f>COUNTIF($C$6:$C$185,ArrivéeG!C170)+COUNTIF(ArrivéeF!$C$6:C$185,ArrivéeG!C170)</f>
        <v>0</v>
      </c>
      <c r="B170" s="81">
        <v>165</v>
      </c>
      <c r="C170" s="80"/>
      <c r="D170" s="28">
        <f t="shared" si="21"/>
      </c>
      <c r="E170" s="76">
        <f t="shared" si="22"/>
        <v>0</v>
      </c>
      <c r="F170" s="13">
        <v>615</v>
      </c>
      <c r="G170" s="12" t="e">
        <f t="shared" si="23"/>
        <v>#N/A</v>
      </c>
      <c r="K170" s="32">
        <f t="shared" si="30"/>
        <v>0</v>
      </c>
      <c r="L170" s="36">
        <f t="shared" si="24"/>
        <v>0</v>
      </c>
      <c r="M170" s="36">
        <f t="shared" si="25"/>
        <v>0</v>
      </c>
      <c r="N170" s="36">
        <f t="shared" si="26"/>
        <v>0</v>
      </c>
      <c r="O170" s="36">
        <f t="shared" si="27"/>
        <v>0</v>
      </c>
      <c r="P170" s="36">
        <f t="shared" si="28"/>
        <v>0</v>
      </c>
      <c r="Q170" s="36">
        <f t="shared" si="29"/>
        <v>0</v>
      </c>
      <c r="R170" s="37"/>
      <c r="S170" s="37"/>
      <c r="T170" s="37"/>
      <c r="U170" s="37"/>
      <c r="V170" s="37"/>
      <c r="W170" s="37"/>
    </row>
    <row r="171" spans="1:23" ht="24.75" customHeight="1">
      <c r="A171" s="77">
        <f>COUNTIF($C$6:$C$185,ArrivéeG!C171)+COUNTIF(ArrivéeF!$C$6:C$185,ArrivéeG!C171)</f>
        <v>0</v>
      </c>
      <c r="B171" s="81">
        <v>166</v>
      </c>
      <c r="C171" s="80"/>
      <c r="D171" s="28">
        <f t="shared" si="21"/>
      </c>
      <c r="E171" s="76">
        <f t="shared" si="22"/>
        <v>0</v>
      </c>
      <c r="F171" s="13">
        <v>616</v>
      </c>
      <c r="G171" s="12" t="e">
        <f t="shared" si="23"/>
        <v>#N/A</v>
      </c>
      <c r="K171" s="32">
        <f t="shared" si="30"/>
        <v>0</v>
      </c>
      <c r="L171" s="36">
        <f t="shared" si="24"/>
        <v>0</v>
      </c>
      <c r="M171" s="36">
        <f t="shared" si="25"/>
        <v>0</v>
      </c>
      <c r="N171" s="36">
        <f t="shared" si="26"/>
        <v>0</v>
      </c>
      <c r="O171" s="36">
        <f t="shared" si="27"/>
        <v>0</v>
      </c>
      <c r="P171" s="36">
        <f t="shared" si="28"/>
        <v>0</v>
      </c>
      <c r="Q171" s="36">
        <f t="shared" si="29"/>
        <v>0</v>
      </c>
      <c r="R171" s="37"/>
      <c r="S171" s="37"/>
      <c r="T171" s="37"/>
      <c r="U171" s="37"/>
      <c r="V171" s="37"/>
      <c r="W171" s="37"/>
    </row>
    <row r="172" spans="1:23" ht="24.75" customHeight="1">
      <c r="A172" s="77">
        <f>COUNTIF($C$6:$C$185,ArrivéeG!C172)+COUNTIF(ArrivéeF!$C$6:C$185,ArrivéeG!C172)</f>
        <v>0</v>
      </c>
      <c r="B172" s="81">
        <v>167</v>
      </c>
      <c r="C172" s="80"/>
      <c r="D172" s="28">
        <f t="shared" si="21"/>
      </c>
      <c r="E172" s="76">
        <f>IF(A172&gt;1,"ERREUR ! Double arrivée ou dossard dans F et G",IF(D172=0," ERREUR ! Dossard inconnu",0))</f>
        <v>0</v>
      </c>
      <c r="F172" s="13">
        <v>617</v>
      </c>
      <c r="G172" s="12" t="e">
        <f t="shared" si="23"/>
        <v>#N/A</v>
      </c>
      <c r="K172" s="32">
        <f t="shared" si="30"/>
        <v>0</v>
      </c>
      <c r="L172" s="36">
        <f t="shared" si="24"/>
        <v>0</v>
      </c>
      <c r="M172" s="36">
        <f t="shared" si="25"/>
        <v>0</v>
      </c>
      <c r="N172" s="36">
        <f t="shared" si="26"/>
        <v>0</v>
      </c>
      <c r="O172" s="36">
        <f t="shared" si="27"/>
        <v>0</v>
      </c>
      <c r="P172" s="36">
        <f t="shared" si="28"/>
        <v>0</v>
      </c>
      <c r="Q172" s="36">
        <f t="shared" si="29"/>
        <v>0</v>
      </c>
      <c r="R172" s="37"/>
      <c r="S172" s="37"/>
      <c r="T172" s="37"/>
      <c r="U172" s="37"/>
      <c r="V172" s="37"/>
      <c r="W172" s="37"/>
    </row>
    <row r="173" spans="1:23" ht="24.75" customHeight="1">
      <c r="A173" s="77">
        <f>COUNTIF($C$6:$C$185,ArrivéeG!C173)+COUNTIF(ArrivéeF!$C$6:C$185,ArrivéeG!C173)</f>
        <v>0</v>
      </c>
      <c r="B173" s="81">
        <v>168</v>
      </c>
      <c r="C173" s="80"/>
      <c r="D173" s="28">
        <f t="shared" si="21"/>
      </c>
      <c r="E173" s="76">
        <f t="shared" si="22"/>
        <v>0</v>
      </c>
      <c r="F173" s="13">
        <v>618</v>
      </c>
      <c r="G173" s="12" t="e">
        <f t="shared" si="23"/>
        <v>#N/A</v>
      </c>
      <c r="K173" s="32">
        <f t="shared" si="30"/>
        <v>0</v>
      </c>
      <c r="L173" s="36">
        <f t="shared" si="24"/>
        <v>0</v>
      </c>
      <c r="M173" s="36">
        <f t="shared" si="25"/>
        <v>0</v>
      </c>
      <c r="N173" s="36">
        <f t="shared" si="26"/>
        <v>0</v>
      </c>
      <c r="O173" s="36">
        <f t="shared" si="27"/>
        <v>0</v>
      </c>
      <c r="P173" s="36">
        <f t="shared" si="28"/>
        <v>0</v>
      </c>
      <c r="Q173" s="36">
        <f t="shared" si="29"/>
        <v>0</v>
      </c>
      <c r="R173" s="37"/>
      <c r="S173" s="37"/>
      <c r="T173" s="37"/>
      <c r="U173" s="37"/>
      <c r="V173" s="37"/>
      <c r="W173" s="37"/>
    </row>
    <row r="174" spans="1:23" ht="24.75" customHeight="1">
      <c r="A174" s="77">
        <f>COUNTIF($C$6:$C$185,ArrivéeG!C174)+COUNTIF(ArrivéeF!$C$6:C$185,ArrivéeG!C174)</f>
        <v>0</v>
      </c>
      <c r="B174" s="81">
        <v>169</v>
      </c>
      <c r="C174" s="80"/>
      <c r="D174" s="28">
        <f t="shared" si="21"/>
      </c>
      <c r="E174" s="76">
        <f t="shared" si="22"/>
        <v>0</v>
      </c>
      <c r="F174" s="13">
        <v>619</v>
      </c>
      <c r="G174" s="12" t="e">
        <f t="shared" si="23"/>
        <v>#N/A</v>
      </c>
      <c r="K174" s="32">
        <f t="shared" si="30"/>
        <v>0</v>
      </c>
      <c r="L174" s="36">
        <f t="shared" si="24"/>
        <v>0</v>
      </c>
      <c r="M174" s="36">
        <f t="shared" si="25"/>
        <v>0</v>
      </c>
      <c r="N174" s="36">
        <f t="shared" si="26"/>
        <v>0</v>
      </c>
      <c r="O174" s="36">
        <f t="shared" si="27"/>
        <v>0</v>
      </c>
      <c r="P174" s="36">
        <f t="shared" si="28"/>
        <v>0</v>
      </c>
      <c r="Q174" s="36">
        <f t="shared" si="29"/>
        <v>0</v>
      </c>
      <c r="R174" s="37"/>
      <c r="S174" s="37"/>
      <c r="T174" s="37"/>
      <c r="U174" s="37"/>
      <c r="V174" s="37"/>
      <c r="W174" s="37"/>
    </row>
    <row r="175" spans="1:23" ht="24.75" customHeight="1">
      <c r="A175" s="77">
        <f>COUNTIF($C$6:$C$185,ArrivéeG!C175)+COUNTIF(ArrivéeF!$C$6:C$185,ArrivéeG!C175)</f>
        <v>0</v>
      </c>
      <c r="B175" s="81">
        <v>170</v>
      </c>
      <c r="C175" s="80"/>
      <c r="D175" s="28">
        <f t="shared" si="21"/>
      </c>
      <c r="E175" s="76">
        <f t="shared" si="22"/>
        <v>0</v>
      </c>
      <c r="F175" s="13">
        <v>620</v>
      </c>
      <c r="G175" s="12" t="e">
        <f t="shared" si="23"/>
        <v>#N/A</v>
      </c>
      <c r="K175" s="32">
        <f t="shared" si="30"/>
        <v>0</v>
      </c>
      <c r="L175" s="36">
        <f t="shared" si="24"/>
        <v>0</v>
      </c>
      <c r="M175" s="36">
        <f t="shared" si="25"/>
        <v>0</v>
      </c>
      <c r="N175" s="36">
        <f t="shared" si="26"/>
        <v>0</v>
      </c>
      <c r="O175" s="36">
        <f t="shared" si="27"/>
        <v>0</v>
      </c>
      <c r="P175" s="36">
        <f t="shared" si="28"/>
        <v>0</v>
      </c>
      <c r="Q175" s="36">
        <f t="shared" si="29"/>
        <v>0</v>
      </c>
      <c r="R175" s="37"/>
      <c r="S175" s="37"/>
      <c r="T175" s="37"/>
      <c r="U175" s="37"/>
      <c r="V175" s="37"/>
      <c r="W175" s="37"/>
    </row>
    <row r="176" spans="1:23" ht="24.75" customHeight="1">
      <c r="A176" s="77">
        <f>COUNTIF($C$6:$C$185,ArrivéeG!C176)+COUNTIF(ArrivéeF!$C$6:C$185,ArrivéeG!C176)</f>
        <v>0</v>
      </c>
      <c r="B176" s="81">
        <v>171</v>
      </c>
      <c r="C176" s="80"/>
      <c r="D176" s="28">
        <f t="shared" si="21"/>
      </c>
      <c r="E176" s="76">
        <f t="shared" si="22"/>
        <v>0</v>
      </c>
      <c r="F176" s="13">
        <v>621</v>
      </c>
      <c r="G176" s="12" t="e">
        <f t="shared" si="23"/>
        <v>#N/A</v>
      </c>
      <c r="K176" s="32">
        <f t="shared" si="30"/>
        <v>0</v>
      </c>
      <c r="L176" s="36">
        <f t="shared" si="24"/>
        <v>0</v>
      </c>
      <c r="M176" s="36">
        <f t="shared" si="25"/>
        <v>0</v>
      </c>
      <c r="N176" s="36">
        <f t="shared" si="26"/>
        <v>0</v>
      </c>
      <c r="O176" s="36">
        <f t="shared" si="27"/>
        <v>0</v>
      </c>
      <c r="P176" s="36">
        <f t="shared" si="28"/>
        <v>0</v>
      </c>
      <c r="Q176" s="36">
        <f t="shared" si="29"/>
        <v>0</v>
      </c>
      <c r="R176" s="37"/>
      <c r="S176" s="37"/>
      <c r="T176" s="37"/>
      <c r="U176" s="37"/>
      <c r="V176" s="37"/>
      <c r="W176" s="37"/>
    </row>
    <row r="177" spans="1:23" ht="24.75" customHeight="1">
      <c r="A177" s="77">
        <f>COUNTIF($C$6:$C$185,ArrivéeG!C177)+COUNTIF(ArrivéeF!$C$6:C$185,ArrivéeG!C177)</f>
        <v>0</v>
      </c>
      <c r="B177" s="81">
        <v>172</v>
      </c>
      <c r="C177" s="80"/>
      <c r="D177" s="28">
        <f t="shared" si="21"/>
      </c>
      <c r="E177" s="76">
        <f t="shared" si="22"/>
        <v>0</v>
      </c>
      <c r="F177" s="13">
        <v>622</v>
      </c>
      <c r="G177" s="12" t="e">
        <f t="shared" si="23"/>
        <v>#N/A</v>
      </c>
      <c r="K177" s="32">
        <f t="shared" si="30"/>
        <v>0</v>
      </c>
      <c r="L177" s="36">
        <f t="shared" si="24"/>
        <v>0</v>
      </c>
      <c r="M177" s="36">
        <f t="shared" si="25"/>
        <v>0</v>
      </c>
      <c r="N177" s="36">
        <f t="shared" si="26"/>
        <v>0</v>
      </c>
      <c r="O177" s="36">
        <f t="shared" si="27"/>
        <v>0</v>
      </c>
      <c r="P177" s="36">
        <f t="shared" si="28"/>
        <v>0</v>
      </c>
      <c r="Q177" s="36">
        <f t="shared" si="29"/>
        <v>0</v>
      </c>
      <c r="R177" s="37"/>
      <c r="S177" s="37"/>
      <c r="T177" s="37"/>
      <c r="U177" s="37"/>
      <c r="V177" s="37"/>
      <c r="W177" s="37"/>
    </row>
    <row r="178" spans="1:23" ht="24.75" customHeight="1">
      <c r="A178" s="77">
        <f>COUNTIF($C$6:$C$185,ArrivéeG!C178)+COUNTIF(ArrivéeF!$C$6:C$185,ArrivéeG!C178)</f>
        <v>0</v>
      </c>
      <c r="B178" s="81">
        <v>173</v>
      </c>
      <c r="C178" s="80"/>
      <c r="D178" s="28">
        <f t="shared" si="21"/>
      </c>
      <c r="E178" s="76">
        <f t="shared" si="22"/>
        <v>0</v>
      </c>
      <c r="F178" s="13">
        <v>623</v>
      </c>
      <c r="G178" s="12" t="e">
        <f t="shared" si="23"/>
        <v>#N/A</v>
      </c>
      <c r="K178" s="32">
        <f t="shared" si="30"/>
        <v>0</v>
      </c>
      <c r="L178" s="36">
        <f t="shared" si="24"/>
        <v>0</v>
      </c>
      <c r="M178" s="36">
        <f t="shared" si="25"/>
        <v>0</v>
      </c>
      <c r="N178" s="36">
        <f t="shared" si="26"/>
        <v>0</v>
      </c>
      <c r="O178" s="36">
        <f t="shared" si="27"/>
        <v>0</v>
      </c>
      <c r="P178" s="36">
        <f t="shared" si="28"/>
        <v>0</v>
      </c>
      <c r="Q178" s="36">
        <f t="shared" si="29"/>
        <v>0</v>
      </c>
      <c r="R178" s="37"/>
      <c r="S178" s="37"/>
      <c r="T178" s="37"/>
      <c r="U178" s="37"/>
      <c r="V178" s="37"/>
      <c r="W178" s="37"/>
    </row>
    <row r="179" spans="1:23" ht="24.75" customHeight="1">
      <c r="A179" s="77">
        <f>COUNTIF($C$6:$C$185,ArrivéeG!C179)+COUNTIF(ArrivéeF!$C$6:C$185,ArrivéeG!C179)</f>
        <v>0</v>
      </c>
      <c r="B179" s="81">
        <v>174</v>
      </c>
      <c r="C179" s="80"/>
      <c r="D179" s="28">
        <f t="shared" si="21"/>
      </c>
      <c r="E179" s="76">
        <f t="shared" si="22"/>
        <v>0</v>
      </c>
      <c r="F179" s="13">
        <v>624</v>
      </c>
      <c r="G179" s="12" t="e">
        <f t="shared" si="23"/>
        <v>#N/A</v>
      </c>
      <c r="K179" s="32">
        <f t="shared" si="30"/>
        <v>0</v>
      </c>
      <c r="L179" s="36">
        <f t="shared" si="24"/>
        <v>0</v>
      </c>
      <c r="M179" s="36">
        <f t="shared" si="25"/>
        <v>0</v>
      </c>
      <c r="N179" s="36">
        <f t="shared" si="26"/>
        <v>0</v>
      </c>
      <c r="O179" s="36">
        <f t="shared" si="27"/>
        <v>0</v>
      </c>
      <c r="P179" s="36">
        <f t="shared" si="28"/>
        <v>0</v>
      </c>
      <c r="Q179" s="36">
        <f t="shared" si="29"/>
        <v>0</v>
      </c>
      <c r="R179" s="37"/>
      <c r="S179" s="37"/>
      <c r="T179" s="37"/>
      <c r="U179" s="37"/>
      <c r="V179" s="37"/>
      <c r="W179" s="37"/>
    </row>
    <row r="180" spans="1:23" ht="24.75" customHeight="1">
      <c r="A180" s="77">
        <f>COUNTIF($C$6:$C$185,ArrivéeG!C180)+COUNTIF(ArrivéeF!$C$6:C$185,ArrivéeG!C180)</f>
        <v>0</v>
      </c>
      <c r="B180" s="81">
        <v>175</v>
      </c>
      <c r="C180" s="80"/>
      <c r="D180" s="28">
        <f t="shared" si="21"/>
      </c>
      <c r="E180" s="76">
        <f t="shared" si="22"/>
        <v>0</v>
      </c>
      <c r="F180" s="13">
        <v>625</v>
      </c>
      <c r="G180" s="12" t="e">
        <f t="shared" si="23"/>
        <v>#N/A</v>
      </c>
      <c r="K180" s="32">
        <f t="shared" si="30"/>
        <v>0</v>
      </c>
      <c r="L180" s="36">
        <f t="shared" si="24"/>
        <v>0</v>
      </c>
      <c r="M180" s="36">
        <f t="shared" si="25"/>
        <v>0</v>
      </c>
      <c r="N180" s="36">
        <f t="shared" si="26"/>
        <v>0</v>
      </c>
      <c r="O180" s="36">
        <f t="shared" si="27"/>
        <v>0</v>
      </c>
      <c r="P180" s="36">
        <f t="shared" si="28"/>
        <v>0</v>
      </c>
      <c r="Q180" s="36">
        <f t="shared" si="29"/>
        <v>0</v>
      </c>
      <c r="R180" s="37"/>
      <c r="S180" s="37"/>
      <c r="T180" s="37"/>
      <c r="U180" s="37"/>
      <c r="V180" s="37"/>
      <c r="W180" s="37"/>
    </row>
    <row r="181" spans="1:23" ht="24.75" customHeight="1">
      <c r="A181" s="77">
        <f>COUNTIF($C$6:$C$185,ArrivéeG!C181)+COUNTIF(ArrivéeF!$C$6:C$185,ArrivéeG!C181)</f>
        <v>0</v>
      </c>
      <c r="B181" s="81">
        <v>176</v>
      </c>
      <c r="C181" s="80"/>
      <c r="D181" s="28">
        <f t="shared" si="21"/>
      </c>
      <c r="E181" s="76">
        <f t="shared" si="22"/>
        <v>0</v>
      </c>
      <c r="F181" s="13">
        <v>626</v>
      </c>
      <c r="G181" s="12" t="e">
        <f t="shared" si="23"/>
        <v>#N/A</v>
      </c>
      <c r="K181" s="32">
        <f t="shared" si="30"/>
        <v>0</v>
      </c>
      <c r="L181" s="36">
        <f t="shared" si="24"/>
        <v>0</v>
      </c>
      <c r="M181" s="36">
        <f t="shared" si="25"/>
        <v>0</v>
      </c>
      <c r="N181" s="36">
        <f t="shared" si="26"/>
        <v>0</v>
      </c>
      <c r="O181" s="36">
        <f t="shared" si="27"/>
        <v>0</v>
      </c>
      <c r="P181" s="36">
        <f t="shared" si="28"/>
        <v>0</v>
      </c>
      <c r="Q181" s="36">
        <f t="shared" si="29"/>
        <v>0</v>
      </c>
      <c r="R181" s="37"/>
      <c r="S181" s="37"/>
      <c r="T181" s="37"/>
      <c r="U181" s="37"/>
      <c r="V181" s="37"/>
      <c r="W181" s="37"/>
    </row>
    <row r="182" spans="1:23" ht="24.75" customHeight="1">
      <c r="A182" s="77">
        <f>COUNTIF($C$6:$C$185,ArrivéeG!C182)+COUNTIF(ArrivéeF!$C$6:C$185,ArrivéeG!C182)</f>
        <v>0</v>
      </c>
      <c r="B182" s="81">
        <v>177</v>
      </c>
      <c r="C182" s="80"/>
      <c r="D182" s="28">
        <f t="shared" si="21"/>
      </c>
      <c r="E182" s="76">
        <f t="shared" si="22"/>
        <v>0</v>
      </c>
      <c r="F182" s="13">
        <v>627</v>
      </c>
      <c r="G182" s="12" t="e">
        <f t="shared" si="23"/>
        <v>#N/A</v>
      </c>
      <c r="K182" s="32">
        <f t="shared" si="30"/>
        <v>0</v>
      </c>
      <c r="L182" s="36">
        <f t="shared" si="24"/>
        <v>0</v>
      </c>
      <c r="M182" s="36">
        <f t="shared" si="25"/>
        <v>0</v>
      </c>
      <c r="N182" s="36">
        <f t="shared" si="26"/>
        <v>0</v>
      </c>
      <c r="O182" s="36">
        <f t="shared" si="27"/>
        <v>0</v>
      </c>
      <c r="P182" s="36">
        <f t="shared" si="28"/>
        <v>0</v>
      </c>
      <c r="Q182" s="36">
        <f t="shared" si="29"/>
        <v>0</v>
      </c>
      <c r="R182" s="37"/>
      <c r="S182" s="37"/>
      <c r="T182" s="37"/>
      <c r="U182" s="37"/>
      <c r="V182" s="37"/>
      <c r="W182" s="37"/>
    </row>
    <row r="183" spans="1:23" ht="24.75" customHeight="1">
      <c r="A183" s="77">
        <f>COUNTIF($C$6:$C$185,ArrivéeG!C183)+COUNTIF(ArrivéeF!$C$6:C$185,ArrivéeG!C183)</f>
        <v>0</v>
      </c>
      <c r="B183" s="81">
        <v>178</v>
      </c>
      <c r="C183" s="80"/>
      <c r="D183" s="28">
        <f t="shared" si="21"/>
      </c>
      <c r="E183" s="76">
        <f t="shared" si="22"/>
        <v>0</v>
      </c>
      <c r="F183" s="13">
        <v>628</v>
      </c>
      <c r="G183" s="12" t="e">
        <f t="shared" si="23"/>
        <v>#N/A</v>
      </c>
      <c r="K183" s="32">
        <f t="shared" si="30"/>
        <v>0</v>
      </c>
      <c r="L183" s="36">
        <f t="shared" si="24"/>
        <v>0</v>
      </c>
      <c r="M183" s="36">
        <f t="shared" si="25"/>
        <v>0</v>
      </c>
      <c r="N183" s="36">
        <f t="shared" si="26"/>
        <v>0</v>
      </c>
      <c r="O183" s="36">
        <f t="shared" si="27"/>
        <v>0</v>
      </c>
      <c r="P183" s="36">
        <f t="shared" si="28"/>
        <v>0</v>
      </c>
      <c r="Q183" s="36">
        <f t="shared" si="29"/>
        <v>0</v>
      </c>
      <c r="R183" s="37"/>
      <c r="S183" s="37"/>
      <c r="T183" s="37"/>
      <c r="U183" s="37"/>
      <c r="V183" s="37"/>
      <c r="W183" s="37"/>
    </row>
    <row r="184" spans="1:23" ht="24.75" customHeight="1">
      <c r="A184" s="77">
        <f>COUNTIF($C$6:$C$185,ArrivéeG!C184)+COUNTIF(ArrivéeF!$C$6:C$185,ArrivéeG!C184)</f>
        <v>0</v>
      </c>
      <c r="B184" s="81">
        <v>179</v>
      </c>
      <c r="C184" s="80"/>
      <c r="D184" s="28">
        <f t="shared" si="21"/>
      </c>
      <c r="E184" s="76">
        <f t="shared" si="22"/>
        <v>0</v>
      </c>
      <c r="F184" s="13">
        <v>629</v>
      </c>
      <c r="G184" s="12" t="e">
        <f t="shared" si="23"/>
        <v>#N/A</v>
      </c>
      <c r="K184" s="32">
        <f t="shared" si="30"/>
        <v>0</v>
      </c>
      <c r="L184" s="36">
        <f t="shared" si="24"/>
        <v>0</v>
      </c>
      <c r="M184" s="36">
        <f t="shared" si="25"/>
        <v>0</v>
      </c>
      <c r="N184" s="36">
        <f t="shared" si="26"/>
        <v>0</v>
      </c>
      <c r="O184" s="36">
        <f t="shared" si="27"/>
        <v>0</v>
      </c>
      <c r="P184" s="36">
        <f t="shared" si="28"/>
        <v>0</v>
      </c>
      <c r="Q184" s="36">
        <f t="shared" si="29"/>
        <v>0</v>
      </c>
      <c r="R184" s="37"/>
      <c r="S184" s="37"/>
      <c r="T184" s="37"/>
      <c r="U184" s="37"/>
      <c r="V184" s="37"/>
      <c r="W184" s="37"/>
    </row>
    <row r="185" spans="1:23" ht="24.75" customHeight="1">
      <c r="A185" s="77">
        <f>COUNTIF($C$6:$C$185,ArrivéeG!C185)+COUNTIF(ArrivéeF!$C$6:C$185,ArrivéeG!C185)</f>
        <v>0</v>
      </c>
      <c r="B185" s="81">
        <v>180</v>
      </c>
      <c r="C185" s="80"/>
      <c r="D185" s="28">
        <f t="shared" si="21"/>
      </c>
      <c r="E185" s="76">
        <f t="shared" si="22"/>
        <v>0</v>
      </c>
      <c r="F185" s="13">
        <v>630</v>
      </c>
      <c r="G185" s="12" t="e">
        <f t="shared" si="23"/>
        <v>#N/A</v>
      </c>
      <c r="K185" s="32">
        <f t="shared" si="30"/>
        <v>0</v>
      </c>
      <c r="L185" s="36">
        <f t="shared" si="24"/>
        <v>0</v>
      </c>
      <c r="M185" s="36">
        <f t="shared" si="25"/>
        <v>0</v>
      </c>
      <c r="N185" s="36">
        <f t="shared" si="26"/>
        <v>0</v>
      </c>
      <c r="O185" s="36">
        <f t="shared" si="27"/>
        <v>0</v>
      </c>
      <c r="P185" s="36">
        <f t="shared" si="28"/>
        <v>0</v>
      </c>
      <c r="Q185" s="36">
        <f t="shared" si="29"/>
        <v>0</v>
      </c>
      <c r="R185" s="37"/>
      <c r="S185" s="37"/>
      <c r="T185" s="37"/>
      <c r="U185" s="37"/>
      <c r="V185" s="37"/>
      <c r="W185" s="37"/>
    </row>
    <row r="186" spans="12:23" ht="24.75" customHeight="1"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2:23" ht="24.75" customHeight="1"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2:23" ht="24.75" customHeight="1"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2:23" ht="24.75" customHeight="1"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</sheetData>
  <sheetProtection sheet="1" objects="1" scenarios="1" selectLockedCells="1"/>
  <mergeCells count="4">
    <mergeCell ref="B2:C2"/>
    <mergeCell ref="L2:Q2"/>
    <mergeCell ref="T2:Y2"/>
    <mergeCell ref="B4:E4"/>
  </mergeCells>
  <conditionalFormatting sqref="C6:C185">
    <cfRule type="expression" priority="1" dxfId="7" stopIfTrue="1">
      <formula>COUNTIF(ArrivéeG!$C$6:$C$185,ArrivéeG!C6)&gt;1</formula>
    </cfRule>
    <cfRule type="expression" priority="2" dxfId="8" stopIfTrue="1">
      <formula>ArrivéeG!D6=0</formula>
    </cfRule>
  </conditionalFormatting>
  <printOptions horizontalCentered="1" verticalCentered="1"/>
  <pageMargins left="0.15763888888888888" right="0.15763888888888888" top="0.9840277777777778" bottom="0.5902777777777778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BL822"/>
  <sheetViews>
    <sheetView showGridLines="0" showRowColHeaders="0" showZeros="0" zoomScale="37" zoomScaleNormal="37" workbookViewId="0" topLeftCell="A1">
      <pane xSplit="55" ySplit="33" topLeftCell="BD34" activePane="bottomRight" state="frozen"/>
      <selection pane="topLeft" activeCell="A1" sqref="A1"/>
      <selection pane="topRight" activeCell="BD1" sqref="BD1"/>
      <selection pane="bottomLeft" activeCell="A34" sqref="A34"/>
      <selection pane="bottomRight" activeCell="A2" sqref="A2:AD2"/>
    </sheetView>
  </sheetViews>
  <sheetFormatPr defaultColWidth="11.00390625" defaultRowHeight="12.75"/>
  <cols>
    <col min="1" max="1" width="9.875" style="109" customWidth="1"/>
    <col min="2" max="2" width="27.00390625" style="110" customWidth="1"/>
    <col min="3" max="3" width="16.375" style="110" customWidth="1"/>
    <col min="4" max="4" width="12.375" style="109" customWidth="1"/>
    <col min="5" max="5" width="9.625" style="111" customWidth="1"/>
    <col min="6" max="6" width="10.00390625" style="109" customWidth="1"/>
    <col min="7" max="7" width="27.00390625" style="110" customWidth="1"/>
    <col min="8" max="8" width="16.375" style="110" customWidth="1"/>
    <col min="9" max="9" width="11.25390625" style="109" customWidth="1"/>
    <col min="10" max="10" width="9.625" style="111" customWidth="1"/>
    <col min="11" max="11" width="10.00390625" style="109" customWidth="1"/>
    <col min="12" max="12" width="27.00390625" style="110" customWidth="1"/>
    <col min="13" max="13" width="16.375" style="110" customWidth="1"/>
    <col min="14" max="14" width="11.25390625" style="109" customWidth="1"/>
    <col min="15" max="15" width="9.625" style="111" customWidth="1"/>
    <col min="16" max="16" width="10.125" style="109" customWidth="1"/>
    <col min="17" max="17" width="27.00390625" style="110" customWidth="1"/>
    <col min="18" max="18" width="16.375" style="110" customWidth="1"/>
    <col min="19" max="19" width="10.625" style="109" customWidth="1"/>
    <col min="20" max="20" width="9.625" style="111" customWidth="1"/>
    <col min="21" max="21" width="10.125" style="109" customWidth="1"/>
    <col min="22" max="22" width="27.00390625" style="110" customWidth="1"/>
    <col min="23" max="23" width="16.375" style="110" customWidth="1"/>
    <col min="24" max="24" width="12.375" style="109" customWidth="1"/>
    <col min="25" max="25" width="9.625" style="111" customWidth="1"/>
    <col min="26" max="26" width="9.875" style="109" customWidth="1"/>
    <col min="27" max="27" width="27.00390625" style="110" customWidth="1"/>
    <col min="28" max="28" width="16.375" style="110" customWidth="1"/>
    <col min="29" max="29" width="12.375" style="109" customWidth="1"/>
    <col min="30" max="30" width="9.625" style="111" customWidth="1"/>
    <col min="31" max="42" width="13.875" style="112" hidden="1" customWidth="1"/>
    <col min="43" max="43" width="13.875" style="113" hidden="1" customWidth="1"/>
    <col min="44" max="55" width="13.875" style="114" hidden="1" customWidth="1"/>
    <col min="56" max="56" width="25.00390625" style="110" customWidth="1"/>
    <col min="57" max="58" width="25.00390625" style="110" hidden="1" customWidth="1"/>
    <col min="59" max="59" width="25.00390625" style="115" hidden="1" customWidth="1"/>
    <col min="60" max="61" width="25.00390625" style="110" hidden="1" customWidth="1"/>
    <col min="62" max="62" width="25.00390625" style="116" hidden="1" customWidth="1"/>
    <col min="63" max="64" width="25.00390625" style="115" hidden="1" customWidth="1"/>
    <col min="65" max="68" width="25.00390625" style="110" customWidth="1"/>
    <col min="69" max="82" width="15.25390625" style="110" customWidth="1"/>
    <col min="83" max="16384" width="10.75390625" style="110" customWidth="1"/>
  </cols>
  <sheetData>
    <row r="1" ht="4.5" customHeight="1"/>
    <row r="2" spans="1:64" s="118" customFormat="1" ht="57" customHeight="1" thickBot="1">
      <c r="A2" s="117"/>
      <c r="D2" s="117"/>
      <c r="E2" s="119"/>
      <c r="F2" s="117"/>
      <c r="G2" s="118" t="s">
        <v>28</v>
      </c>
      <c r="I2" s="117"/>
      <c r="J2" s="119"/>
      <c r="K2" s="117"/>
      <c r="N2" s="117"/>
      <c r="O2" s="119"/>
      <c r="P2" s="117"/>
      <c r="S2" s="117"/>
      <c r="T2" s="119"/>
      <c r="U2" s="117"/>
      <c r="X2" s="117"/>
      <c r="Y2" s="119"/>
      <c r="Z2" s="117"/>
      <c r="AC2" s="117"/>
      <c r="AD2" s="119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BG2" s="115"/>
      <c r="BJ2" s="116"/>
      <c r="BK2" s="115"/>
      <c r="BL2" s="115"/>
    </row>
    <row r="3" spans="1:62" s="115" customFormat="1" ht="48.75" customHeight="1" thickBot="1">
      <c r="A3" s="122" t="s">
        <v>32</v>
      </c>
      <c r="B3" s="188" t="str">
        <f>DOSSARDS!C33&amp;" Garçons"</f>
        <v>classeA Garçons</v>
      </c>
      <c r="C3" s="188"/>
      <c r="D3" s="123" t="s">
        <v>8</v>
      </c>
      <c r="E3" s="124" t="s">
        <v>15</v>
      </c>
      <c r="F3" s="122" t="s">
        <v>32</v>
      </c>
      <c r="G3" s="188" t="str">
        <f>DOSSARDS!C34&amp;" garçons"</f>
        <v>classeB garçons</v>
      </c>
      <c r="H3" s="188"/>
      <c r="I3" s="123" t="s">
        <v>8</v>
      </c>
      <c r="J3" s="124" t="s">
        <v>15</v>
      </c>
      <c r="K3" s="122" t="s">
        <v>32</v>
      </c>
      <c r="L3" s="188" t="str">
        <f>DOSSARDS!C35&amp;" garçons"</f>
        <v>classeC garçons</v>
      </c>
      <c r="M3" s="188"/>
      <c r="N3" s="123" t="s">
        <v>8</v>
      </c>
      <c r="O3" s="124" t="s">
        <v>15</v>
      </c>
      <c r="P3" s="122" t="s">
        <v>32</v>
      </c>
      <c r="Q3" s="188" t="str">
        <f>DOSSARDS!C36&amp;" garçons"</f>
        <v>classeD garçons</v>
      </c>
      <c r="R3" s="188"/>
      <c r="S3" s="123" t="s">
        <v>8</v>
      </c>
      <c r="T3" s="124" t="s">
        <v>15</v>
      </c>
      <c r="U3" s="122" t="s">
        <v>32</v>
      </c>
      <c r="V3" s="188" t="str">
        <f>DOSSARDS!C37&amp;" garçons"</f>
        <v>classeE garçons</v>
      </c>
      <c r="W3" s="188"/>
      <c r="X3" s="123" t="s">
        <v>8</v>
      </c>
      <c r="Y3" s="124" t="s">
        <v>15</v>
      </c>
      <c r="Z3" s="122" t="s">
        <v>32</v>
      </c>
      <c r="AA3" s="188" t="str">
        <f>DOSSARDS!C38&amp;" garçons"</f>
        <v>classeF garçons</v>
      </c>
      <c r="AB3" s="188"/>
      <c r="AC3" s="123" t="s">
        <v>8</v>
      </c>
      <c r="AD3" s="124" t="s">
        <v>15</v>
      </c>
      <c r="AE3" s="186">
        <v>1</v>
      </c>
      <c r="AF3" s="186"/>
      <c r="AG3" s="186"/>
      <c r="AH3" s="186"/>
      <c r="AI3" s="186">
        <v>2</v>
      </c>
      <c r="AJ3" s="186"/>
      <c r="AK3" s="186"/>
      <c r="AL3" s="186"/>
      <c r="AM3" s="186">
        <v>3</v>
      </c>
      <c r="AN3" s="186"/>
      <c r="AO3" s="186"/>
      <c r="AP3" s="186"/>
      <c r="AQ3" s="125">
        <v>4</v>
      </c>
      <c r="AU3" s="115">
        <v>5</v>
      </c>
      <c r="AY3" s="115">
        <v>6</v>
      </c>
      <c r="BJ3" s="116"/>
    </row>
    <row r="4" spans="1:64" ht="69" customHeight="1">
      <c r="A4" s="126">
        <f>IF($D4=0,0,DOSSARDS!A2)</f>
        <v>0</v>
      </c>
      <c r="B4" s="127">
        <f>IF($D4=0,0,DOSSARDS!B2)</f>
        <v>0</v>
      </c>
      <c r="C4" s="127">
        <f>IF($D4=0,0,DOSSARDS!C2)</f>
        <v>0</v>
      </c>
      <c r="D4" s="128">
        <f>IF(ISNA(ArrivéeG!G6),0,ArrivéeG!G6)</f>
        <v>0</v>
      </c>
      <c r="E4" s="129">
        <f>IF(D4=0,0,75-'Classt Garcons'!D4+1)</f>
        <v>0</v>
      </c>
      <c r="F4" s="126">
        <f>IF($I4=0,0,DOSSARDS!D2)</f>
        <v>0</v>
      </c>
      <c r="G4" s="127">
        <f>IF($I4=0,0,DOSSARDS!E2)</f>
        <v>0</v>
      </c>
      <c r="H4" s="127">
        <f>IF($I4=0,0,DOSSARDS!F2)</f>
        <v>0</v>
      </c>
      <c r="I4" s="128">
        <f>IF(ISNA(ArrivéeG!G36),0,ArrivéeG!G36)</f>
        <v>0</v>
      </c>
      <c r="J4" s="129">
        <f>IF(I4=0,0,75-'Classt Garcons'!I4+1)</f>
        <v>0</v>
      </c>
      <c r="K4" s="126">
        <f>IF($N4=0,0,DOSSARDS!G2)</f>
        <v>0</v>
      </c>
      <c r="L4" s="127">
        <f>IF($N4=0,0,DOSSARDS!H2)</f>
        <v>0</v>
      </c>
      <c r="M4" s="127">
        <f>IF($N4=0,0,DOSSARDS!I2)</f>
        <v>0</v>
      </c>
      <c r="N4" s="128">
        <f>IF(ISNA(ArrivéeG!G66),0,ArrivéeG!G66)</f>
        <v>0</v>
      </c>
      <c r="O4" s="129">
        <f>IF(N4=0,0,75-'Classt Garcons'!N4+1)</f>
        <v>0</v>
      </c>
      <c r="P4" s="126">
        <f>IF($S4=0,0,DOSSARDS!J2)</f>
        <v>0</v>
      </c>
      <c r="Q4" s="127">
        <f>IF($S4=0,0,DOSSARDS!K2)</f>
        <v>0</v>
      </c>
      <c r="R4" s="127">
        <f>IF($S4=0,0,DOSSARDS!L2)</f>
        <v>0</v>
      </c>
      <c r="S4" s="128">
        <f>IF(ISNA(ArrivéeG!G96),0,ArrivéeG!G96)</f>
        <v>0</v>
      </c>
      <c r="T4" s="129">
        <f>IF(S4=0,0,75-'Classt Garcons'!S4+1)</f>
        <v>0</v>
      </c>
      <c r="U4" s="126">
        <f>IF($X4=0,0,DOSSARDS!M2)</f>
        <v>0</v>
      </c>
      <c r="V4" s="127">
        <f>IF($X4=0,0,DOSSARDS!N2)</f>
        <v>0</v>
      </c>
      <c r="W4" s="127">
        <f>IF($X4=0,0,DOSSARDS!O2)</f>
        <v>0</v>
      </c>
      <c r="X4" s="128">
        <f>IF(ISNA(ArrivéeG!G126),0,ArrivéeG!G126)</f>
        <v>0</v>
      </c>
      <c r="Y4" s="129">
        <f>IF(X4=0,0,75-'Classt Garcons'!X4+1)</f>
        <v>0</v>
      </c>
      <c r="Z4" s="126">
        <f>IF($AC4=0,0,DOSSARDS!P2)</f>
        <v>0</v>
      </c>
      <c r="AA4" s="127">
        <f>IF($AC4=0,0,DOSSARDS!Q2)</f>
        <v>0</v>
      </c>
      <c r="AB4" s="127">
        <f>IF($AC4=0,0,DOSSARDS!R2)</f>
        <v>0</v>
      </c>
      <c r="AC4" s="128">
        <f>IF(ISNA(ArrivéeG!G156),0,ArrivéeG!G156)</f>
        <v>0</v>
      </c>
      <c r="AD4" s="129">
        <f>IF(AC4=0,0,75-'Classt Garcons'!AC4+1)</f>
        <v>0</v>
      </c>
      <c r="AE4" s="130">
        <f aca="true" t="shared" si="0" ref="AE4:AE33">IF(D4=0,"",D4)</f>
      </c>
      <c r="AF4" s="131" t="e">
        <f aca="true" t="shared" si="1" ref="AF4:AF33">RANK(AE4,AE$4:AE$33,-1)</f>
        <v>#VALUE!</v>
      </c>
      <c r="AG4" s="131" t="e">
        <f>IF(AF4&lt;=ArrivéeF!$S$3,AE4)</f>
        <v>#VALUE!</v>
      </c>
      <c r="AH4" s="132">
        <f aca="true" t="shared" si="2" ref="AH4:AH33">IF(ISNUMBER(AG4),AG4,"")</f>
      </c>
      <c r="AI4" s="130">
        <f aca="true" t="shared" si="3" ref="AI4:AI33">IF(I4=0,"",I4)</f>
      </c>
      <c r="AJ4" s="131" t="e">
        <f aca="true" t="shared" si="4" ref="AJ4:AJ33">RANK(AI4,AI$4:AI$33,-1)</f>
        <v>#VALUE!</v>
      </c>
      <c r="AK4" s="131" t="e">
        <f>IF(AJ4&lt;=#REF!,AI4)</f>
        <v>#VALUE!</v>
      </c>
      <c r="AL4" s="132">
        <f aca="true" t="shared" si="5" ref="AL4:AL33">IF(ISNUMBER(AK4),AK4,0)</f>
        <v>0</v>
      </c>
      <c r="AM4" s="130">
        <f aca="true" t="shared" si="6" ref="AM4:AM33">IF(N4=0,"",N4)</f>
      </c>
      <c r="AN4" s="131" t="e">
        <f aca="true" t="shared" si="7" ref="AN4:AN33">RANK(AM4,AM$4:AM$33,-1)</f>
        <v>#VALUE!</v>
      </c>
      <c r="AO4" s="131" t="e">
        <f>IF(AN4&lt;=#REF!,AM4)</f>
        <v>#VALUE!</v>
      </c>
      <c r="AP4" s="132">
        <f aca="true" t="shared" si="8" ref="AP4:AP33">IF(ISNUMBER(AO4),AO4,0)</f>
        <v>0</v>
      </c>
      <c r="AQ4" s="130">
        <f aca="true" t="shared" si="9" ref="AQ4:AQ33">IF(S4=0,"",S4)</f>
      </c>
      <c r="AR4" s="131" t="e">
        <f aca="true" t="shared" si="10" ref="AR4:AR33">RANK(AQ4,AQ$4:AQ$33,-1)</f>
        <v>#VALUE!</v>
      </c>
      <c r="AS4" s="131" t="e">
        <f>IF(AR4&lt;=#REF!,AQ4)</f>
        <v>#VALUE!</v>
      </c>
      <c r="AT4" s="132">
        <f aca="true" t="shared" si="11" ref="AT4:AT33">IF(ISNUMBER(AS4),AS4,0)</f>
        <v>0</v>
      </c>
      <c r="AU4" s="130">
        <f aca="true" t="shared" si="12" ref="AU4:AU33">IF(X4=0,"",X4)</f>
      </c>
      <c r="AV4" s="131" t="e">
        <f aca="true" t="shared" si="13" ref="AV4:AV33">RANK(AU4,AU$4:AU$33,-1)</f>
        <v>#VALUE!</v>
      </c>
      <c r="AW4" s="131" t="e">
        <f>IF(AV4&lt;=#REF!,AU4)</f>
        <v>#VALUE!</v>
      </c>
      <c r="AX4" s="132">
        <f aca="true" t="shared" si="14" ref="AX4:AX33">IF(ISNUMBER(AW4),AW4,0)</f>
        <v>0</v>
      </c>
      <c r="AY4" s="130">
        <f aca="true" t="shared" si="15" ref="AY4:AY33">IF(AC4=0,"",AC4)</f>
      </c>
      <c r="AZ4" s="131" t="e">
        <f aca="true" t="shared" si="16" ref="AZ4:AZ33">RANK(AY4,AY$4:AY$33,-1)</f>
        <v>#VALUE!</v>
      </c>
      <c r="BA4" s="131" t="e">
        <f>IF(AZ4&lt;=#REF!,AY4)</f>
        <v>#VALUE!</v>
      </c>
      <c r="BB4" s="132">
        <f aca="true" t="shared" si="17" ref="BB4:BB33">IF(ISNUMBER(BA4),BA4,0)</f>
        <v>0</v>
      </c>
      <c r="BE4" s="133">
        <f>D4</f>
        <v>0</v>
      </c>
      <c r="BF4" s="134">
        <f>B4</f>
        <v>0</v>
      </c>
      <c r="BG4" s="135">
        <f>C4</f>
        <v>0</v>
      </c>
      <c r="BH4" s="136"/>
      <c r="BJ4" s="108">
        <v>1</v>
      </c>
      <c r="BK4" s="108" t="e">
        <f>INDEX($BE$4:$BG$183,MATCH(BJ4,$BE$4:$BE$183,0),2)</f>
        <v>#N/A</v>
      </c>
      <c r="BL4" s="108" t="e">
        <f>INDEX($BE$4:$BG$183,MATCH(BJ4,$BE$4:$BE$183,0),3)</f>
        <v>#N/A</v>
      </c>
    </row>
    <row r="5" spans="1:64" ht="69.75" customHeight="1">
      <c r="A5" s="137">
        <f>IF($D5=0,0,DOSSARDS!A3)</f>
        <v>0</v>
      </c>
      <c r="B5" s="138">
        <f>IF($D5=0,0,DOSSARDS!B3)</f>
        <v>0</v>
      </c>
      <c r="C5" s="138">
        <f>IF($D5=0,0,DOSSARDS!C3)</f>
        <v>0</v>
      </c>
      <c r="D5" s="139">
        <f>IF(ISNA(ArrivéeG!G7),0,ArrivéeG!G7)</f>
        <v>0</v>
      </c>
      <c r="E5" s="140">
        <f>IF(D5=0,0,75-'Classt Garcons'!D5+1)</f>
        <v>0</v>
      </c>
      <c r="F5" s="137">
        <f>IF($I5=0,0,DOSSARDS!D3)</f>
        <v>0</v>
      </c>
      <c r="G5" s="138">
        <f>IF($I5=0,0,DOSSARDS!E3)</f>
        <v>0</v>
      </c>
      <c r="H5" s="138">
        <f>IF($I5=0,0,DOSSARDS!F3)</f>
        <v>0</v>
      </c>
      <c r="I5" s="139">
        <f>IF(ISNA(ArrivéeG!G37),0,ArrivéeG!G37)</f>
        <v>0</v>
      </c>
      <c r="J5" s="140">
        <f>IF(I5=0,0,75-'Classt Garcons'!I5+1)</f>
        <v>0</v>
      </c>
      <c r="K5" s="137">
        <f>IF($N5=0,0,DOSSARDS!G3)</f>
        <v>0</v>
      </c>
      <c r="L5" s="138">
        <f>IF($N5=0,0,DOSSARDS!H3)</f>
        <v>0</v>
      </c>
      <c r="M5" s="138">
        <f>IF($N5=0,0,DOSSARDS!I3)</f>
        <v>0</v>
      </c>
      <c r="N5" s="139">
        <f>IF(ISNA(ArrivéeG!G67),0,ArrivéeG!G67)</f>
        <v>0</v>
      </c>
      <c r="O5" s="140">
        <f>IF(N5=0,0,75-'Classt Garcons'!N5+1)</f>
        <v>0</v>
      </c>
      <c r="P5" s="137">
        <f>IF($S5=0,0,DOSSARDS!J3)</f>
        <v>0</v>
      </c>
      <c r="Q5" s="138">
        <f>IF($S5=0,0,DOSSARDS!K3)</f>
        <v>0</v>
      </c>
      <c r="R5" s="138">
        <f>IF($S5=0,0,DOSSARDS!L3)</f>
        <v>0</v>
      </c>
      <c r="S5" s="139">
        <f>IF(ISNA(ArrivéeG!G97),0,ArrivéeG!G97)</f>
        <v>0</v>
      </c>
      <c r="T5" s="140">
        <f>IF(S5=0,0,75-'Classt Garcons'!S5+1)</f>
        <v>0</v>
      </c>
      <c r="U5" s="137">
        <f>IF($X5=0,0,DOSSARDS!M3)</f>
        <v>0</v>
      </c>
      <c r="V5" s="138">
        <f>IF($X5=0,0,DOSSARDS!N3)</f>
        <v>0</v>
      </c>
      <c r="W5" s="138">
        <f>IF($X5=0,0,DOSSARDS!O3)</f>
        <v>0</v>
      </c>
      <c r="X5" s="139">
        <f>IF(ISNA(ArrivéeG!G127),0,ArrivéeG!G127)</f>
        <v>0</v>
      </c>
      <c r="Y5" s="140">
        <f>IF(X5=0,0,75-'Classt Garcons'!X5+1)</f>
        <v>0</v>
      </c>
      <c r="Z5" s="137">
        <f>IF($AC5=0,0,DOSSARDS!P3)</f>
        <v>0</v>
      </c>
      <c r="AA5" s="138">
        <f>IF($AC5=0,0,DOSSARDS!Q3)</f>
        <v>0</v>
      </c>
      <c r="AB5" s="138">
        <f>IF($AC5=0,0,DOSSARDS!R3)</f>
        <v>0</v>
      </c>
      <c r="AC5" s="139">
        <f>IF(ISNA(ArrivéeG!G157),0,ArrivéeG!G157)</f>
        <v>0</v>
      </c>
      <c r="AD5" s="140">
        <f>IF(AC5=0,0,75-'Classt Garcons'!AC5+1)</f>
        <v>0</v>
      </c>
      <c r="AE5" s="130">
        <f t="shared" si="0"/>
      </c>
      <c r="AF5" s="131" t="e">
        <f t="shared" si="1"/>
        <v>#VALUE!</v>
      </c>
      <c r="AG5" s="131" t="e">
        <f>IF(AF5&lt;=ArrivéeF!$S$3,AE5)</f>
        <v>#VALUE!</v>
      </c>
      <c r="AH5" s="132">
        <f t="shared" si="2"/>
      </c>
      <c r="AI5" s="130">
        <f t="shared" si="3"/>
      </c>
      <c r="AJ5" s="131" t="e">
        <f t="shared" si="4"/>
        <v>#VALUE!</v>
      </c>
      <c r="AK5" s="131" t="e">
        <f>IF(AJ5&lt;=#REF!,AI5)</f>
        <v>#VALUE!</v>
      </c>
      <c r="AL5" s="132">
        <f t="shared" si="5"/>
        <v>0</v>
      </c>
      <c r="AM5" s="130">
        <f t="shared" si="6"/>
      </c>
      <c r="AN5" s="131" t="e">
        <f t="shared" si="7"/>
        <v>#VALUE!</v>
      </c>
      <c r="AO5" s="131" t="e">
        <f>IF(AN5&lt;=#REF!,AM5)</f>
        <v>#VALUE!</v>
      </c>
      <c r="AP5" s="132">
        <f t="shared" si="8"/>
        <v>0</v>
      </c>
      <c r="AQ5" s="130">
        <f t="shared" si="9"/>
      </c>
      <c r="AR5" s="131" t="e">
        <f t="shared" si="10"/>
        <v>#VALUE!</v>
      </c>
      <c r="AS5" s="131" t="e">
        <f>IF(AR5&lt;=#REF!,AQ5)</f>
        <v>#VALUE!</v>
      </c>
      <c r="AT5" s="132">
        <f t="shared" si="11"/>
        <v>0</v>
      </c>
      <c r="AU5" s="130">
        <f t="shared" si="12"/>
      </c>
      <c r="AV5" s="131" t="e">
        <f t="shared" si="13"/>
        <v>#VALUE!</v>
      </c>
      <c r="AW5" s="131" t="e">
        <f>IF(AV5&lt;=#REF!,AU5)</f>
        <v>#VALUE!</v>
      </c>
      <c r="AX5" s="132">
        <f t="shared" si="14"/>
        <v>0</v>
      </c>
      <c r="AY5" s="130">
        <f t="shared" si="15"/>
      </c>
      <c r="AZ5" s="131" t="e">
        <f t="shared" si="16"/>
        <v>#VALUE!</v>
      </c>
      <c r="BA5" s="131" t="e">
        <f>IF(AZ5&lt;=#REF!,AY5)</f>
        <v>#VALUE!</v>
      </c>
      <c r="BB5" s="132">
        <f t="shared" si="17"/>
        <v>0</v>
      </c>
      <c r="BE5" s="133">
        <f aca="true" t="shared" si="18" ref="BE5:BE33">D5</f>
        <v>0</v>
      </c>
      <c r="BF5" s="134">
        <f aca="true" t="shared" si="19" ref="BF5:BG33">B5</f>
        <v>0</v>
      </c>
      <c r="BG5" s="135">
        <f t="shared" si="19"/>
        <v>0</v>
      </c>
      <c r="BH5" s="136"/>
      <c r="BJ5" s="108">
        <v>2</v>
      </c>
      <c r="BK5" s="108" t="e">
        <f>INDEX($BE$4:$BG$183,MATCH(BJ5,$BE$4:$BE$183,0),2)</f>
        <v>#N/A</v>
      </c>
      <c r="BL5" s="108" t="e">
        <f>INDEX($BE$4:$BG$183,MATCH(BJ5,$BE$4:$BE$183,0),3)</f>
        <v>#N/A</v>
      </c>
    </row>
    <row r="6" spans="1:64" ht="69.75" customHeight="1">
      <c r="A6" s="137">
        <f>IF($D6=0,0,DOSSARDS!A4)</f>
        <v>0</v>
      </c>
      <c r="B6" s="138">
        <f>IF($D6=0,0,DOSSARDS!B4)</f>
        <v>0</v>
      </c>
      <c r="C6" s="138">
        <f>IF($D6=0,0,DOSSARDS!C4)</f>
        <v>0</v>
      </c>
      <c r="D6" s="139">
        <f>IF(ISNA(ArrivéeG!G8),0,ArrivéeG!G8)</f>
        <v>0</v>
      </c>
      <c r="E6" s="140">
        <f>IF(D6=0,0,75-'Classt Garcons'!D6+1)</f>
        <v>0</v>
      </c>
      <c r="F6" s="137">
        <f>IF($I6=0,0,DOSSARDS!D4)</f>
        <v>0</v>
      </c>
      <c r="G6" s="138">
        <f>IF($I6=0,0,DOSSARDS!E4)</f>
        <v>0</v>
      </c>
      <c r="H6" s="138">
        <f>IF($I6=0,0,DOSSARDS!F4)</f>
        <v>0</v>
      </c>
      <c r="I6" s="139">
        <f>IF(ISNA(ArrivéeG!G38),0,ArrivéeG!G38)</f>
        <v>0</v>
      </c>
      <c r="J6" s="140">
        <f>IF(I6=0,0,75-'Classt Garcons'!I6+1)</f>
        <v>0</v>
      </c>
      <c r="K6" s="137">
        <f>IF($N6=0,0,DOSSARDS!G4)</f>
        <v>0</v>
      </c>
      <c r="L6" s="138">
        <f>IF($N6=0,0,DOSSARDS!H4)</f>
        <v>0</v>
      </c>
      <c r="M6" s="138">
        <f>IF($N6=0,0,DOSSARDS!I4)</f>
        <v>0</v>
      </c>
      <c r="N6" s="139">
        <f>IF(ISNA(ArrivéeG!G68),0,ArrivéeG!G68)</f>
        <v>0</v>
      </c>
      <c r="O6" s="140">
        <f>IF(N6=0,0,75-'Classt Garcons'!N6+1)</f>
        <v>0</v>
      </c>
      <c r="P6" s="137">
        <f>IF($S6=0,0,DOSSARDS!J4)</f>
        <v>0</v>
      </c>
      <c r="Q6" s="138">
        <f>IF($S6=0,0,DOSSARDS!K4)</f>
        <v>0</v>
      </c>
      <c r="R6" s="138">
        <f>IF($S6=0,0,DOSSARDS!L4)</f>
        <v>0</v>
      </c>
      <c r="S6" s="139">
        <f>IF(ISNA(ArrivéeG!G98),0,ArrivéeG!G98)</f>
        <v>0</v>
      </c>
      <c r="T6" s="140">
        <f>IF(S6=0,0,75-'Classt Garcons'!S6+1)</f>
        <v>0</v>
      </c>
      <c r="U6" s="137">
        <f>IF($X6=0,0,DOSSARDS!M4)</f>
        <v>0</v>
      </c>
      <c r="V6" s="138">
        <f>IF($X6=0,0,DOSSARDS!N4)</f>
        <v>0</v>
      </c>
      <c r="W6" s="138">
        <f>IF($X6=0,0,DOSSARDS!O4)</f>
        <v>0</v>
      </c>
      <c r="X6" s="139">
        <f>IF(ISNA(ArrivéeG!G128),0,ArrivéeG!G128)</f>
        <v>0</v>
      </c>
      <c r="Y6" s="140">
        <f>IF(X6=0,0,75-'Classt Garcons'!X6+1)</f>
        <v>0</v>
      </c>
      <c r="Z6" s="137">
        <f>IF($AC6=0,0,DOSSARDS!P4)</f>
        <v>0</v>
      </c>
      <c r="AA6" s="138">
        <f>IF($AC6=0,0,DOSSARDS!Q4)</f>
        <v>0</v>
      </c>
      <c r="AB6" s="138">
        <f>IF($AC6=0,0,DOSSARDS!R4)</f>
        <v>0</v>
      </c>
      <c r="AC6" s="139">
        <f>IF(ISNA(ArrivéeG!G158),0,ArrivéeG!G158)</f>
        <v>0</v>
      </c>
      <c r="AD6" s="140">
        <f>IF(AC6=0,0,75-'Classt Garcons'!AC6+1)</f>
        <v>0</v>
      </c>
      <c r="AE6" s="130">
        <f t="shared" si="0"/>
      </c>
      <c r="AF6" s="131" t="e">
        <f t="shared" si="1"/>
        <v>#VALUE!</v>
      </c>
      <c r="AG6" s="131" t="e">
        <f>IF(AF6&lt;=ArrivéeF!$S$3,AE6)</f>
        <v>#VALUE!</v>
      </c>
      <c r="AH6" s="132">
        <f t="shared" si="2"/>
      </c>
      <c r="AI6" s="130">
        <f t="shared" si="3"/>
      </c>
      <c r="AJ6" s="131" t="e">
        <f t="shared" si="4"/>
        <v>#VALUE!</v>
      </c>
      <c r="AK6" s="131" t="e">
        <f>IF(AJ6&lt;=#REF!,AI6)</f>
        <v>#VALUE!</v>
      </c>
      <c r="AL6" s="132">
        <f t="shared" si="5"/>
        <v>0</v>
      </c>
      <c r="AM6" s="130">
        <f t="shared" si="6"/>
      </c>
      <c r="AN6" s="131" t="e">
        <f t="shared" si="7"/>
        <v>#VALUE!</v>
      </c>
      <c r="AO6" s="131" t="e">
        <f>IF(AN6&lt;=#REF!,AM6)</f>
        <v>#VALUE!</v>
      </c>
      <c r="AP6" s="132">
        <f t="shared" si="8"/>
        <v>0</v>
      </c>
      <c r="AQ6" s="130">
        <f t="shared" si="9"/>
      </c>
      <c r="AR6" s="131" t="e">
        <f t="shared" si="10"/>
        <v>#VALUE!</v>
      </c>
      <c r="AS6" s="131" t="e">
        <f>IF(AR6&lt;=#REF!,AQ6)</f>
        <v>#VALUE!</v>
      </c>
      <c r="AT6" s="132">
        <f t="shared" si="11"/>
        <v>0</v>
      </c>
      <c r="AU6" s="130">
        <f t="shared" si="12"/>
      </c>
      <c r="AV6" s="131" t="e">
        <f t="shared" si="13"/>
        <v>#VALUE!</v>
      </c>
      <c r="AW6" s="131" t="e">
        <f>IF(AV6&lt;=#REF!,AU6)</f>
        <v>#VALUE!</v>
      </c>
      <c r="AX6" s="132">
        <f t="shared" si="14"/>
        <v>0</v>
      </c>
      <c r="AY6" s="130">
        <f t="shared" si="15"/>
      </c>
      <c r="AZ6" s="131" t="e">
        <f t="shared" si="16"/>
        <v>#VALUE!</v>
      </c>
      <c r="BA6" s="131" t="e">
        <f>IF(AZ6&lt;=#REF!,AY6)</f>
        <v>#VALUE!</v>
      </c>
      <c r="BB6" s="132">
        <f t="shared" si="17"/>
        <v>0</v>
      </c>
      <c r="BE6" s="133">
        <f t="shared" si="18"/>
        <v>0</v>
      </c>
      <c r="BF6" s="134">
        <f t="shared" si="19"/>
        <v>0</v>
      </c>
      <c r="BG6" s="135">
        <f t="shared" si="19"/>
        <v>0</v>
      </c>
      <c r="BH6" s="136"/>
      <c r="BJ6" s="108">
        <v>3</v>
      </c>
      <c r="BK6" s="108" t="e">
        <f>INDEX($BE$4:$BG$183,MATCH(BJ6,$BE$4:$BE$183,0),2)</f>
        <v>#N/A</v>
      </c>
      <c r="BL6" s="108" t="e">
        <f>INDEX($BE$4:$BG$183,MATCH(BJ6,$BE$4:$BE$183,0),3)</f>
        <v>#N/A</v>
      </c>
    </row>
    <row r="7" spans="1:59" ht="69.75" customHeight="1">
      <c r="A7" s="137">
        <f>IF($D7=0,0,DOSSARDS!A5)</f>
        <v>0</v>
      </c>
      <c r="B7" s="138">
        <f>IF($D7=0,0,DOSSARDS!B5)</f>
        <v>0</v>
      </c>
      <c r="C7" s="138">
        <f>IF($D7=0,0,DOSSARDS!C5)</f>
        <v>0</v>
      </c>
      <c r="D7" s="139">
        <f>IF(ISNA(ArrivéeG!G9),0,ArrivéeG!G9)</f>
        <v>0</v>
      </c>
      <c r="E7" s="140">
        <f>IF(D7=0,0,75-'Classt Garcons'!D7+1)</f>
        <v>0</v>
      </c>
      <c r="F7" s="137">
        <f>IF($I7=0,0,DOSSARDS!D5)</f>
        <v>0</v>
      </c>
      <c r="G7" s="138">
        <f>IF($I7=0,0,DOSSARDS!E5)</f>
        <v>0</v>
      </c>
      <c r="H7" s="138">
        <f>IF($I7=0,0,DOSSARDS!F5)</f>
        <v>0</v>
      </c>
      <c r="I7" s="139">
        <f>IF(ISNA(ArrivéeG!G39),0,ArrivéeG!G39)</f>
        <v>0</v>
      </c>
      <c r="J7" s="140">
        <f>IF(I7=0,0,75-'Classt Garcons'!I7+1)</f>
        <v>0</v>
      </c>
      <c r="K7" s="137">
        <f>IF($N7=0,0,DOSSARDS!G5)</f>
        <v>0</v>
      </c>
      <c r="L7" s="138">
        <f>IF($N7=0,0,DOSSARDS!H5)</f>
        <v>0</v>
      </c>
      <c r="M7" s="138">
        <f>IF($N7=0,0,DOSSARDS!I5)</f>
        <v>0</v>
      </c>
      <c r="N7" s="139">
        <f>IF(ISNA(ArrivéeG!G69),0,ArrivéeG!G69)</f>
        <v>0</v>
      </c>
      <c r="O7" s="140">
        <f>IF(N7=0,0,75-'Classt Garcons'!N7+1)</f>
        <v>0</v>
      </c>
      <c r="P7" s="137">
        <f>IF($S7=0,0,DOSSARDS!J5)</f>
        <v>0</v>
      </c>
      <c r="Q7" s="138">
        <f>IF($S7=0,0,DOSSARDS!K5)</f>
        <v>0</v>
      </c>
      <c r="R7" s="138">
        <f>IF($S7=0,0,DOSSARDS!L5)</f>
        <v>0</v>
      </c>
      <c r="S7" s="139">
        <f>IF(ISNA(ArrivéeG!G99),0,ArrivéeG!G99)</f>
        <v>0</v>
      </c>
      <c r="T7" s="140">
        <f>IF(S7=0,0,75-'Classt Garcons'!S7+1)</f>
        <v>0</v>
      </c>
      <c r="U7" s="137">
        <f>IF($X7=0,0,DOSSARDS!M5)</f>
        <v>0</v>
      </c>
      <c r="V7" s="138">
        <f>IF($X7=0,0,DOSSARDS!N5)</f>
        <v>0</v>
      </c>
      <c r="W7" s="138">
        <f>IF($X7=0,0,DOSSARDS!O5)</f>
        <v>0</v>
      </c>
      <c r="X7" s="139">
        <f>IF(ISNA(ArrivéeG!G129),0,ArrivéeG!G129)</f>
        <v>0</v>
      </c>
      <c r="Y7" s="140">
        <f>IF(X7=0,0,75-'Classt Garcons'!X7+1)</f>
        <v>0</v>
      </c>
      <c r="Z7" s="137">
        <f>IF($AC7=0,0,DOSSARDS!P5)</f>
        <v>0</v>
      </c>
      <c r="AA7" s="138">
        <f>IF($AC7=0,0,DOSSARDS!Q5)</f>
        <v>0</v>
      </c>
      <c r="AB7" s="138">
        <f>IF($AC7=0,0,DOSSARDS!R5)</f>
        <v>0</v>
      </c>
      <c r="AC7" s="139">
        <f>IF(ISNA(ArrivéeG!G159),0,ArrivéeG!G159)</f>
        <v>0</v>
      </c>
      <c r="AD7" s="140">
        <f>IF(AC7=0,0,75-'Classt Garcons'!AC7+1)</f>
        <v>0</v>
      </c>
      <c r="AE7" s="130">
        <f t="shared" si="0"/>
      </c>
      <c r="AF7" s="131" t="e">
        <f t="shared" si="1"/>
        <v>#VALUE!</v>
      </c>
      <c r="AG7" s="131" t="e">
        <f>IF(AF7&lt;=ArrivéeF!$S$3,AE7)</f>
        <v>#VALUE!</v>
      </c>
      <c r="AH7" s="132">
        <f t="shared" si="2"/>
      </c>
      <c r="AI7" s="130">
        <f t="shared" si="3"/>
      </c>
      <c r="AJ7" s="131" t="e">
        <f t="shared" si="4"/>
        <v>#VALUE!</v>
      </c>
      <c r="AK7" s="131" t="e">
        <f>IF(AJ7&lt;=#REF!,AI7)</f>
        <v>#VALUE!</v>
      </c>
      <c r="AL7" s="132">
        <f t="shared" si="5"/>
        <v>0</v>
      </c>
      <c r="AM7" s="130">
        <f t="shared" si="6"/>
      </c>
      <c r="AN7" s="131" t="e">
        <f t="shared" si="7"/>
        <v>#VALUE!</v>
      </c>
      <c r="AO7" s="131" t="e">
        <f>IF(AN7&lt;=#REF!,AM7)</f>
        <v>#VALUE!</v>
      </c>
      <c r="AP7" s="132">
        <f t="shared" si="8"/>
        <v>0</v>
      </c>
      <c r="AQ7" s="130">
        <f t="shared" si="9"/>
      </c>
      <c r="AR7" s="131" t="e">
        <f t="shared" si="10"/>
        <v>#VALUE!</v>
      </c>
      <c r="AS7" s="131" t="e">
        <f>IF(AR7&lt;=#REF!,AQ7)</f>
        <v>#VALUE!</v>
      </c>
      <c r="AT7" s="132">
        <f t="shared" si="11"/>
        <v>0</v>
      </c>
      <c r="AU7" s="130">
        <f t="shared" si="12"/>
      </c>
      <c r="AV7" s="131" t="e">
        <f t="shared" si="13"/>
        <v>#VALUE!</v>
      </c>
      <c r="AW7" s="131" t="e">
        <f>IF(AV7&lt;=#REF!,AU7)</f>
        <v>#VALUE!</v>
      </c>
      <c r="AX7" s="132">
        <f t="shared" si="14"/>
        <v>0</v>
      </c>
      <c r="AY7" s="130">
        <f t="shared" si="15"/>
      </c>
      <c r="AZ7" s="131" t="e">
        <f t="shared" si="16"/>
        <v>#VALUE!</v>
      </c>
      <c r="BA7" s="131" t="e">
        <f>IF(AZ7&lt;=#REF!,AY7)</f>
        <v>#VALUE!</v>
      </c>
      <c r="BB7" s="132">
        <f t="shared" si="17"/>
        <v>0</v>
      </c>
      <c r="BE7" s="133">
        <f t="shared" si="18"/>
        <v>0</v>
      </c>
      <c r="BF7" s="134">
        <f t="shared" si="19"/>
        <v>0</v>
      </c>
      <c r="BG7" s="135">
        <f t="shared" si="19"/>
        <v>0</v>
      </c>
    </row>
    <row r="8" spans="1:59" ht="69.75" customHeight="1">
      <c r="A8" s="137">
        <f>IF($D8=0,0,DOSSARDS!A6)</f>
        <v>0</v>
      </c>
      <c r="B8" s="138">
        <f>IF($D8=0,0,DOSSARDS!B6)</f>
        <v>0</v>
      </c>
      <c r="C8" s="138">
        <f>IF($D8=0,0,DOSSARDS!C6)</f>
        <v>0</v>
      </c>
      <c r="D8" s="139">
        <f>IF(ISNA(ArrivéeG!G10),0,ArrivéeG!G10)</f>
        <v>0</v>
      </c>
      <c r="E8" s="140">
        <f>IF(D8=0,0,75-'Classt Garcons'!D8+1)</f>
        <v>0</v>
      </c>
      <c r="F8" s="137">
        <f>IF($I8=0,0,DOSSARDS!D6)</f>
        <v>0</v>
      </c>
      <c r="G8" s="138">
        <f>IF($I8=0,0,DOSSARDS!E6)</f>
        <v>0</v>
      </c>
      <c r="H8" s="138">
        <f>IF($I8=0,0,DOSSARDS!F6)</f>
        <v>0</v>
      </c>
      <c r="I8" s="139">
        <f>IF(ISNA(ArrivéeG!G40),0,ArrivéeG!G40)</f>
        <v>0</v>
      </c>
      <c r="J8" s="140">
        <f>IF(I8=0,0,75-'Classt Garcons'!I8+1)</f>
        <v>0</v>
      </c>
      <c r="K8" s="137">
        <f>IF($N8=0,0,DOSSARDS!G6)</f>
        <v>0</v>
      </c>
      <c r="L8" s="138">
        <f>IF($N8=0,0,DOSSARDS!H6)</f>
        <v>0</v>
      </c>
      <c r="M8" s="138">
        <f>IF($N8=0,0,DOSSARDS!I6)</f>
        <v>0</v>
      </c>
      <c r="N8" s="139">
        <f>IF(ISNA(ArrivéeG!G70),0,ArrivéeG!G70)</f>
        <v>0</v>
      </c>
      <c r="O8" s="140">
        <f>IF(N8=0,0,75-'Classt Garcons'!N8+1)</f>
        <v>0</v>
      </c>
      <c r="P8" s="137">
        <f>IF($S8=0,0,DOSSARDS!J6)</f>
        <v>0</v>
      </c>
      <c r="Q8" s="138">
        <f>IF($S8=0,0,DOSSARDS!K6)</f>
        <v>0</v>
      </c>
      <c r="R8" s="138">
        <f>IF($S8=0,0,DOSSARDS!L6)</f>
        <v>0</v>
      </c>
      <c r="S8" s="139">
        <f>IF(ISNA(ArrivéeG!G100),0,ArrivéeG!G100)</f>
        <v>0</v>
      </c>
      <c r="T8" s="140">
        <f>IF(S8=0,0,75-'Classt Garcons'!S8+1)</f>
        <v>0</v>
      </c>
      <c r="U8" s="137">
        <f>IF($X8=0,0,DOSSARDS!M6)</f>
        <v>0</v>
      </c>
      <c r="V8" s="138">
        <f>IF($X8=0,0,DOSSARDS!N6)</f>
        <v>0</v>
      </c>
      <c r="W8" s="138">
        <f>IF($X8=0,0,DOSSARDS!O6)</f>
        <v>0</v>
      </c>
      <c r="X8" s="139">
        <f>IF(ISNA(ArrivéeG!G130),0,ArrivéeG!G130)</f>
        <v>0</v>
      </c>
      <c r="Y8" s="140">
        <f>IF(X8=0,0,75-'Classt Garcons'!X8+1)</f>
        <v>0</v>
      </c>
      <c r="Z8" s="137">
        <f>IF($AC8=0,0,DOSSARDS!P6)</f>
        <v>0</v>
      </c>
      <c r="AA8" s="138">
        <f>IF($AC8=0,0,DOSSARDS!Q6)</f>
        <v>0</v>
      </c>
      <c r="AB8" s="138">
        <f>IF($AC8=0,0,DOSSARDS!R6)</f>
        <v>0</v>
      </c>
      <c r="AC8" s="139">
        <f>IF(ISNA(ArrivéeG!G160),0,ArrivéeG!G160)</f>
        <v>0</v>
      </c>
      <c r="AD8" s="140">
        <f>IF(AC8=0,0,75-'Classt Garcons'!AC8+1)</f>
        <v>0</v>
      </c>
      <c r="AE8" s="130">
        <f t="shared" si="0"/>
      </c>
      <c r="AF8" s="131" t="e">
        <f t="shared" si="1"/>
        <v>#VALUE!</v>
      </c>
      <c r="AG8" s="131" t="e">
        <f>IF(AF8&lt;=ArrivéeF!$S$3,AE8)</f>
        <v>#VALUE!</v>
      </c>
      <c r="AH8" s="132">
        <f t="shared" si="2"/>
      </c>
      <c r="AI8" s="130">
        <f t="shared" si="3"/>
      </c>
      <c r="AJ8" s="131" t="e">
        <f t="shared" si="4"/>
        <v>#VALUE!</v>
      </c>
      <c r="AK8" s="131" t="e">
        <f>IF(AJ8&lt;=#REF!,AI8)</f>
        <v>#VALUE!</v>
      </c>
      <c r="AL8" s="132">
        <f t="shared" si="5"/>
        <v>0</v>
      </c>
      <c r="AM8" s="130">
        <f t="shared" si="6"/>
      </c>
      <c r="AN8" s="131" t="e">
        <f t="shared" si="7"/>
        <v>#VALUE!</v>
      </c>
      <c r="AO8" s="131" t="e">
        <f>IF(AN8&lt;=#REF!,AM8)</f>
        <v>#VALUE!</v>
      </c>
      <c r="AP8" s="132">
        <f t="shared" si="8"/>
        <v>0</v>
      </c>
      <c r="AQ8" s="130">
        <f t="shared" si="9"/>
      </c>
      <c r="AR8" s="131" t="e">
        <f t="shared" si="10"/>
        <v>#VALUE!</v>
      </c>
      <c r="AS8" s="131" t="e">
        <f>IF(AR8&lt;=#REF!,AQ8)</f>
        <v>#VALUE!</v>
      </c>
      <c r="AT8" s="132">
        <f t="shared" si="11"/>
        <v>0</v>
      </c>
      <c r="AU8" s="130">
        <f t="shared" si="12"/>
      </c>
      <c r="AV8" s="131" t="e">
        <f t="shared" si="13"/>
        <v>#VALUE!</v>
      </c>
      <c r="AW8" s="131" t="e">
        <f>IF(AV8&lt;=#REF!,AU8)</f>
        <v>#VALUE!</v>
      </c>
      <c r="AX8" s="132">
        <f t="shared" si="14"/>
        <v>0</v>
      </c>
      <c r="AY8" s="130">
        <f t="shared" si="15"/>
      </c>
      <c r="AZ8" s="131" t="e">
        <f t="shared" si="16"/>
        <v>#VALUE!</v>
      </c>
      <c r="BA8" s="131" t="e">
        <f>IF(AZ8&lt;=#REF!,AY8)</f>
        <v>#VALUE!</v>
      </c>
      <c r="BB8" s="132">
        <f t="shared" si="17"/>
        <v>0</v>
      </c>
      <c r="BE8" s="133">
        <f t="shared" si="18"/>
        <v>0</v>
      </c>
      <c r="BF8" s="134">
        <f t="shared" si="19"/>
        <v>0</v>
      </c>
      <c r="BG8" s="135">
        <f t="shared" si="19"/>
        <v>0</v>
      </c>
    </row>
    <row r="9" spans="1:59" ht="69.75" customHeight="1">
      <c r="A9" s="137">
        <f>IF($D9=0,0,DOSSARDS!A7)</f>
        <v>0</v>
      </c>
      <c r="B9" s="138">
        <f>IF($D9=0,0,DOSSARDS!B7)</f>
        <v>0</v>
      </c>
      <c r="C9" s="138">
        <f>IF($D9=0,0,DOSSARDS!C7)</f>
        <v>0</v>
      </c>
      <c r="D9" s="139">
        <f>IF(ISNA(ArrivéeG!G11),0,ArrivéeG!G11)</f>
        <v>0</v>
      </c>
      <c r="E9" s="140">
        <f>IF(D9=0,0,75-'Classt Garcons'!D9+1)</f>
        <v>0</v>
      </c>
      <c r="F9" s="137">
        <f>IF($I9=0,0,DOSSARDS!D7)</f>
        <v>0</v>
      </c>
      <c r="G9" s="138">
        <f>IF($I9=0,0,DOSSARDS!E7)</f>
        <v>0</v>
      </c>
      <c r="H9" s="138">
        <f>IF($I9=0,0,DOSSARDS!F7)</f>
        <v>0</v>
      </c>
      <c r="I9" s="139">
        <f>IF(ISNA(ArrivéeG!G41),0,ArrivéeG!G41)</f>
        <v>0</v>
      </c>
      <c r="J9" s="140">
        <f>IF(I9=0,0,75-'Classt Garcons'!I9+1)</f>
        <v>0</v>
      </c>
      <c r="K9" s="137">
        <f>IF($N9=0,0,DOSSARDS!G7)</f>
        <v>0</v>
      </c>
      <c r="L9" s="138">
        <f>IF($N9=0,0,DOSSARDS!H7)</f>
        <v>0</v>
      </c>
      <c r="M9" s="138">
        <f>IF($N9=0,0,DOSSARDS!I7)</f>
        <v>0</v>
      </c>
      <c r="N9" s="139">
        <f>IF(ISNA(ArrivéeG!G71),0,ArrivéeG!G71)</f>
        <v>0</v>
      </c>
      <c r="O9" s="140">
        <f>IF(N9=0,0,75-'Classt Garcons'!N9+1)</f>
        <v>0</v>
      </c>
      <c r="P9" s="137">
        <f>IF($S9=0,0,DOSSARDS!J7)</f>
        <v>0</v>
      </c>
      <c r="Q9" s="138">
        <f>IF($S9=0,0,DOSSARDS!K7)</f>
        <v>0</v>
      </c>
      <c r="R9" s="138">
        <f>IF($S9=0,0,DOSSARDS!L7)</f>
        <v>0</v>
      </c>
      <c r="S9" s="139">
        <f>IF(ISNA(ArrivéeG!G101),0,ArrivéeG!G101)</f>
        <v>0</v>
      </c>
      <c r="T9" s="140">
        <f>IF(S9=0,0,75-'Classt Garcons'!S9+1)</f>
        <v>0</v>
      </c>
      <c r="U9" s="137">
        <f>IF($X9=0,0,DOSSARDS!M7)</f>
        <v>0</v>
      </c>
      <c r="V9" s="138">
        <f>IF($X9=0,0,DOSSARDS!N7)</f>
        <v>0</v>
      </c>
      <c r="W9" s="138">
        <f>IF($X9=0,0,DOSSARDS!O7)</f>
        <v>0</v>
      </c>
      <c r="X9" s="139">
        <f>IF(ISNA(ArrivéeG!G131),0,ArrivéeG!G131)</f>
        <v>0</v>
      </c>
      <c r="Y9" s="140">
        <f>IF(X9=0,0,75-'Classt Garcons'!X9+1)</f>
        <v>0</v>
      </c>
      <c r="Z9" s="137">
        <f>IF($AC9=0,0,DOSSARDS!P7)</f>
        <v>0</v>
      </c>
      <c r="AA9" s="138">
        <f>IF($AC9=0,0,DOSSARDS!Q7)</f>
        <v>0</v>
      </c>
      <c r="AB9" s="138">
        <f>IF($AC9=0,0,DOSSARDS!R7)</f>
        <v>0</v>
      </c>
      <c r="AC9" s="139">
        <f>IF(ISNA(ArrivéeG!G161),0,ArrivéeG!G161)</f>
        <v>0</v>
      </c>
      <c r="AD9" s="140">
        <f>IF(AC9=0,0,75-'Classt Garcons'!AC9+1)</f>
        <v>0</v>
      </c>
      <c r="AE9" s="130">
        <f t="shared" si="0"/>
      </c>
      <c r="AF9" s="131" t="e">
        <f t="shared" si="1"/>
        <v>#VALUE!</v>
      </c>
      <c r="AG9" s="131" t="e">
        <f>IF(AF9&lt;=ArrivéeF!$S$3,AE9)</f>
        <v>#VALUE!</v>
      </c>
      <c r="AH9" s="132">
        <f t="shared" si="2"/>
      </c>
      <c r="AI9" s="130">
        <f t="shared" si="3"/>
      </c>
      <c r="AJ9" s="131" t="e">
        <f t="shared" si="4"/>
        <v>#VALUE!</v>
      </c>
      <c r="AK9" s="131" t="e">
        <f>IF(AJ9&lt;=#REF!,AI9)</f>
        <v>#VALUE!</v>
      </c>
      <c r="AL9" s="132">
        <f t="shared" si="5"/>
        <v>0</v>
      </c>
      <c r="AM9" s="130">
        <f t="shared" si="6"/>
      </c>
      <c r="AN9" s="131" t="e">
        <f t="shared" si="7"/>
        <v>#VALUE!</v>
      </c>
      <c r="AO9" s="131" t="e">
        <f>IF(AN9&lt;=#REF!,AM9)</f>
        <v>#VALUE!</v>
      </c>
      <c r="AP9" s="132">
        <f t="shared" si="8"/>
        <v>0</v>
      </c>
      <c r="AQ9" s="130">
        <f t="shared" si="9"/>
      </c>
      <c r="AR9" s="131" t="e">
        <f t="shared" si="10"/>
        <v>#VALUE!</v>
      </c>
      <c r="AS9" s="131" t="e">
        <f>IF(AR9&lt;=#REF!,AQ9)</f>
        <v>#VALUE!</v>
      </c>
      <c r="AT9" s="132">
        <f t="shared" si="11"/>
        <v>0</v>
      </c>
      <c r="AU9" s="130">
        <f t="shared" si="12"/>
      </c>
      <c r="AV9" s="131" t="e">
        <f t="shared" si="13"/>
        <v>#VALUE!</v>
      </c>
      <c r="AW9" s="131" t="e">
        <f>IF(AV9&lt;=#REF!,AU9)</f>
        <v>#VALUE!</v>
      </c>
      <c r="AX9" s="132">
        <f t="shared" si="14"/>
        <v>0</v>
      </c>
      <c r="AY9" s="130">
        <f t="shared" si="15"/>
      </c>
      <c r="AZ9" s="131" t="e">
        <f t="shared" si="16"/>
        <v>#VALUE!</v>
      </c>
      <c r="BA9" s="131" t="e">
        <f>IF(AZ9&lt;=#REF!,AY9)</f>
        <v>#VALUE!</v>
      </c>
      <c r="BB9" s="132">
        <f t="shared" si="17"/>
        <v>0</v>
      </c>
      <c r="BE9" s="133">
        <f t="shared" si="18"/>
        <v>0</v>
      </c>
      <c r="BF9" s="134">
        <f t="shared" si="19"/>
        <v>0</v>
      </c>
      <c r="BG9" s="135">
        <f t="shared" si="19"/>
        <v>0</v>
      </c>
    </row>
    <row r="10" spans="1:59" ht="69.75" customHeight="1">
      <c r="A10" s="137">
        <f>IF($D10=0,0,DOSSARDS!A8)</f>
        <v>0</v>
      </c>
      <c r="B10" s="138">
        <f>IF($D10=0,0,DOSSARDS!B8)</f>
        <v>0</v>
      </c>
      <c r="C10" s="138">
        <f>IF($D10=0,0,DOSSARDS!C8)</f>
        <v>0</v>
      </c>
      <c r="D10" s="139">
        <f>IF(ISNA(ArrivéeG!G12),0,ArrivéeG!G12)</f>
        <v>0</v>
      </c>
      <c r="E10" s="140">
        <f>IF(D10=0,0,75-'Classt Garcons'!D10+1)</f>
        <v>0</v>
      </c>
      <c r="F10" s="137">
        <f>IF($I10=0,0,DOSSARDS!D8)</f>
        <v>0</v>
      </c>
      <c r="G10" s="138">
        <f>IF($I10=0,0,DOSSARDS!E8)</f>
        <v>0</v>
      </c>
      <c r="H10" s="138">
        <f>IF($I10=0,0,DOSSARDS!F8)</f>
        <v>0</v>
      </c>
      <c r="I10" s="139">
        <f>IF(ISNA(ArrivéeG!G42),0,ArrivéeG!G42)</f>
        <v>0</v>
      </c>
      <c r="J10" s="140">
        <f>IF(I10=0,0,75-'Classt Garcons'!I10+1)</f>
        <v>0</v>
      </c>
      <c r="K10" s="137">
        <f>IF($N10=0,0,DOSSARDS!G8)</f>
        <v>0</v>
      </c>
      <c r="L10" s="138">
        <f>IF($N10=0,0,DOSSARDS!H8)</f>
        <v>0</v>
      </c>
      <c r="M10" s="138">
        <f>IF($N10=0,0,DOSSARDS!I8)</f>
        <v>0</v>
      </c>
      <c r="N10" s="139">
        <f>IF(ISNA(ArrivéeG!G72),0,ArrivéeG!G72)</f>
        <v>0</v>
      </c>
      <c r="O10" s="140">
        <f>IF(N10=0,0,75-'Classt Garcons'!N10+1)</f>
        <v>0</v>
      </c>
      <c r="P10" s="137">
        <f>IF($S10=0,0,DOSSARDS!J8)</f>
        <v>0</v>
      </c>
      <c r="Q10" s="138">
        <f>IF($S10=0,0,DOSSARDS!K8)</f>
        <v>0</v>
      </c>
      <c r="R10" s="138">
        <f>IF($S10=0,0,DOSSARDS!L8)</f>
        <v>0</v>
      </c>
      <c r="S10" s="139">
        <f>IF(ISNA(ArrivéeG!G102),0,ArrivéeG!G102)</f>
        <v>0</v>
      </c>
      <c r="T10" s="140">
        <f>IF(S10=0,0,75-'Classt Garcons'!S10+1)</f>
        <v>0</v>
      </c>
      <c r="U10" s="137">
        <f>IF($X10=0,0,DOSSARDS!M8)</f>
        <v>0</v>
      </c>
      <c r="V10" s="138">
        <f>IF($X10=0,0,DOSSARDS!N8)</f>
        <v>0</v>
      </c>
      <c r="W10" s="138">
        <f>IF($X10=0,0,DOSSARDS!O8)</f>
        <v>0</v>
      </c>
      <c r="X10" s="139">
        <f>IF(ISNA(ArrivéeG!G132),0,ArrivéeG!G132)</f>
        <v>0</v>
      </c>
      <c r="Y10" s="140">
        <f>IF(X10=0,0,75-'Classt Garcons'!X10+1)</f>
        <v>0</v>
      </c>
      <c r="Z10" s="137">
        <f>IF($AC10=0,0,DOSSARDS!P8)</f>
        <v>0</v>
      </c>
      <c r="AA10" s="138">
        <f>IF($AC10=0,0,DOSSARDS!Q8)</f>
        <v>0</v>
      </c>
      <c r="AB10" s="138">
        <f>IF($AC10=0,0,DOSSARDS!R8)</f>
        <v>0</v>
      </c>
      <c r="AC10" s="139">
        <f>IF(ISNA(ArrivéeG!G162),0,ArrivéeG!G162)</f>
        <v>0</v>
      </c>
      <c r="AD10" s="140">
        <f>IF(AC10=0,0,75-'Classt Garcons'!AC10+1)</f>
        <v>0</v>
      </c>
      <c r="AE10" s="130">
        <f t="shared" si="0"/>
      </c>
      <c r="AF10" s="131" t="e">
        <f t="shared" si="1"/>
        <v>#VALUE!</v>
      </c>
      <c r="AG10" s="131" t="e">
        <f>IF(AF10&lt;=ArrivéeF!$S$3,AE10)</f>
        <v>#VALUE!</v>
      </c>
      <c r="AH10" s="132">
        <f t="shared" si="2"/>
      </c>
      <c r="AI10" s="130">
        <f t="shared" si="3"/>
      </c>
      <c r="AJ10" s="131" t="e">
        <f t="shared" si="4"/>
        <v>#VALUE!</v>
      </c>
      <c r="AK10" s="131" t="e">
        <f>IF(AJ10&lt;=#REF!,AI10)</f>
        <v>#VALUE!</v>
      </c>
      <c r="AL10" s="132">
        <f t="shared" si="5"/>
        <v>0</v>
      </c>
      <c r="AM10" s="130">
        <f t="shared" si="6"/>
      </c>
      <c r="AN10" s="131" t="e">
        <f t="shared" si="7"/>
        <v>#VALUE!</v>
      </c>
      <c r="AO10" s="131" t="e">
        <f>IF(AN10&lt;=#REF!,AM10)</f>
        <v>#VALUE!</v>
      </c>
      <c r="AP10" s="132">
        <f t="shared" si="8"/>
        <v>0</v>
      </c>
      <c r="AQ10" s="130">
        <f t="shared" si="9"/>
      </c>
      <c r="AR10" s="131" t="e">
        <f t="shared" si="10"/>
        <v>#VALUE!</v>
      </c>
      <c r="AS10" s="131" t="e">
        <f>IF(AR10&lt;=#REF!,AQ10)</f>
        <v>#VALUE!</v>
      </c>
      <c r="AT10" s="132">
        <f t="shared" si="11"/>
        <v>0</v>
      </c>
      <c r="AU10" s="130">
        <f t="shared" si="12"/>
      </c>
      <c r="AV10" s="131" t="e">
        <f t="shared" si="13"/>
        <v>#VALUE!</v>
      </c>
      <c r="AW10" s="131" t="e">
        <f>IF(AV10&lt;=#REF!,AU10)</f>
        <v>#VALUE!</v>
      </c>
      <c r="AX10" s="132">
        <f t="shared" si="14"/>
        <v>0</v>
      </c>
      <c r="AY10" s="130">
        <f t="shared" si="15"/>
      </c>
      <c r="AZ10" s="131" t="e">
        <f t="shared" si="16"/>
        <v>#VALUE!</v>
      </c>
      <c r="BA10" s="131" t="e">
        <f>IF(AZ10&lt;=#REF!,AY10)</f>
        <v>#VALUE!</v>
      </c>
      <c r="BB10" s="132">
        <f t="shared" si="17"/>
        <v>0</v>
      </c>
      <c r="BE10" s="133">
        <f t="shared" si="18"/>
        <v>0</v>
      </c>
      <c r="BF10" s="134">
        <f t="shared" si="19"/>
        <v>0</v>
      </c>
      <c r="BG10" s="135">
        <f t="shared" si="19"/>
        <v>0</v>
      </c>
    </row>
    <row r="11" spans="1:59" ht="69.75" customHeight="1">
      <c r="A11" s="137">
        <f>IF($D11=0,0,DOSSARDS!A9)</f>
        <v>0</v>
      </c>
      <c r="B11" s="138">
        <f>IF($D11=0,0,DOSSARDS!B9)</f>
        <v>0</v>
      </c>
      <c r="C11" s="138">
        <f>IF($D11=0,0,DOSSARDS!C9)</f>
        <v>0</v>
      </c>
      <c r="D11" s="139">
        <f>IF(ISNA(ArrivéeG!G13),0,ArrivéeG!G13)</f>
        <v>0</v>
      </c>
      <c r="E11" s="140">
        <f>IF(D11=0,0,75-'Classt Garcons'!D11+1)</f>
        <v>0</v>
      </c>
      <c r="F11" s="137">
        <f>IF($I11=0,0,DOSSARDS!D9)</f>
        <v>0</v>
      </c>
      <c r="G11" s="138">
        <f>IF($I11=0,0,DOSSARDS!E9)</f>
        <v>0</v>
      </c>
      <c r="H11" s="138">
        <f>IF($I11=0,0,DOSSARDS!F9)</f>
        <v>0</v>
      </c>
      <c r="I11" s="139">
        <f>IF(ISNA(ArrivéeG!G43),0,ArrivéeG!G43)</f>
        <v>0</v>
      </c>
      <c r="J11" s="140">
        <f>IF(I11=0,0,75-'Classt Garcons'!I11+1)</f>
        <v>0</v>
      </c>
      <c r="K11" s="137">
        <f>IF($N11=0,0,DOSSARDS!G9)</f>
        <v>0</v>
      </c>
      <c r="L11" s="138">
        <f>IF($N11=0,0,DOSSARDS!H9)</f>
        <v>0</v>
      </c>
      <c r="M11" s="138">
        <f>IF($N11=0,0,DOSSARDS!I9)</f>
        <v>0</v>
      </c>
      <c r="N11" s="139">
        <f>IF(ISNA(ArrivéeG!G73),0,ArrivéeG!G73)</f>
        <v>0</v>
      </c>
      <c r="O11" s="140">
        <f>IF(N11=0,0,75-'Classt Garcons'!N11+1)</f>
        <v>0</v>
      </c>
      <c r="P11" s="137">
        <f>IF($S11=0,0,DOSSARDS!J9)</f>
        <v>0</v>
      </c>
      <c r="Q11" s="138">
        <f>IF($S11=0,0,DOSSARDS!K9)</f>
        <v>0</v>
      </c>
      <c r="R11" s="138">
        <f>IF($S11=0,0,DOSSARDS!L9)</f>
        <v>0</v>
      </c>
      <c r="S11" s="139">
        <f>IF(ISNA(ArrivéeG!G103),0,ArrivéeG!G103)</f>
        <v>0</v>
      </c>
      <c r="T11" s="140">
        <f>IF(S11=0,0,75-'Classt Garcons'!S11+1)</f>
        <v>0</v>
      </c>
      <c r="U11" s="137">
        <f>IF($X11=0,0,DOSSARDS!M9)</f>
        <v>0</v>
      </c>
      <c r="V11" s="138">
        <f>IF($X11=0,0,DOSSARDS!N9)</f>
        <v>0</v>
      </c>
      <c r="W11" s="138">
        <f>IF($X11=0,0,DOSSARDS!O9)</f>
        <v>0</v>
      </c>
      <c r="X11" s="139">
        <f>IF(ISNA(ArrivéeG!G133),0,ArrivéeG!G133)</f>
        <v>0</v>
      </c>
      <c r="Y11" s="140">
        <f>IF(X11=0,0,75-'Classt Garcons'!X11+1)</f>
        <v>0</v>
      </c>
      <c r="Z11" s="137">
        <f>IF($AC11=0,0,DOSSARDS!P9)</f>
        <v>0</v>
      </c>
      <c r="AA11" s="138">
        <f>IF($AC11=0,0,DOSSARDS!Q9)</f>
        <v>0</v>
      </c>
      <c r="AB11" s="138">
        <f>IF($AC11=0,0,DOSSARDS!R9)</f>
        <v>0</v>
      </c>
      <c r="AC11" s="139">
        <f>IF(ISNA(ArrivéeG!G163),0,ArrivéeG!G163)</f>
        <v>0</v>
      </c>
      <c r="AD11" s="140">
        <f>IF(AC11=0,0,75-'Classt Garcons'!AC11+1)</f>
        <v>0</v>
      </c>
      <c r="AE11" s="130">
        <f t="shared" si="0"/>
      </c>
      <c r="AF11" s="131" t="e">
        <f t="shared" si="1"/>
        <v>#VALUE!</v>
      </c>
      <c r="AG11" s="131" t="e">
        <f>IF(AF11&lt;=ArrivéeF!$S$3,AE11)</f>
        <v>#VALUE!</v>
      </c>
      <c r="AH11" s="132">
        <f t="shared" si="2"/>
      </c>
      <c r="AI11" s="130">
        <f t="shared" si="3"/>
      </c>
      <c r="AJ11" s="131" t="e">
        <f t="shared" si="4"/>
        <v>#VALUE!</v>
      </c>
      <c r="AK11" s="131" t="e">
        <f>IF(AJ11&lt;=#REF!,AI11)</f>
        <v>#VALUE!</v>
      </c>
      <c r="AL11" s="132">
        <f t="shared" si="5"/>
        <v>0</v>
      </c>
      <c r="AM11" s="130">
        <f t="shared" si="6"/>
      </c>
      <c r="AN11" s="131" t="e">
        <f t="shared" si="7"/>
        <v>#VALUE!</v>
      </c>
      <c r="AO11" s="131" t="e">
        <f>IF(AN11&lt;=#REF!,AM11)</f>
        <v>#VALUE!</v>
      </c>
      <c r="AP11" s="132">
        <f t="shared" si="8"/>
        <v>0</v>
      </c>
      <c r="AQ11" s="130">
        <f t="shared" si="9"/>
      </c>
      <c r="AR11" s="131" t="e">
        <f t="shared" si="10"/>
        <v>#VALUE!</v>
      </c>
      <c r="AS11" s="131" t="e">
        <f>IF(AR11&lt;=#REF!,AQ11)</f>
        <v>#VALUE!</v>
      </c>
      <c r="AT11" s="132">
        <f t="shared" si="11"/>
        <v>0</v>
      </c>
      <c r="AU11" s="130">
        <f t="shared" si="12"/>
      </c>
      <c r="AV11" s="131" t="e">
        <f t="shared" si="13"/>
        <v>#VALUE!</v>
      </c>
      <c r="AW11" s="131" t="e">
        <f>IF(AV11&lt;=#REF!,AU11)</f>
        <v>#VALUE!</v>
      </c>
      <c r="AX11" s="132">
        <f t="shared" si="14"/>
        <v>0</v>
      </c>
      <c r="AY11" s="130">
        <f t="shared" si="15"/>
      </c>
      <c r="AZ11" s="131" t="e">
        <f t="shared" si="16"/>
        <v>#VALUE!</v>
      </c>
      <c r="BA11" s="131" t="e">
        <f>IF(AZ11&lt;=#REF!,AY11)</f>
        <v>#VALUE!</v>
      </c>
      <c r="BB11" s="132">
        <f t="shared" si="17"/>
        <v>0</v>
      </c>
      <c r="BE11" s="133">
        <f t="shared" si="18"/>
        <v>0</v>
      </c>
      <c r="BF11" s="134">
        <f t="shared" si="19"/>
        <v>0</v>
      </c>
      <c r="BG11" s="135">
        <f t="shared" si="19"/>
        <v>0</v>
      </c>
    </row>
    <row r="12" spans="1:59" ht="69.75" customHeight="1">
      <c r="A12" s="137">
        <f>IF($D12=0,0,DOSSARDS!A10)</f>
        <v>0</v>
      </c>
      <c r="B12" s="138">
        <f>IF($D12=0,0,DOSSARDS!B10)</f>
        <v>0</v>
      </c>
      <c r="C12" s="138">
        <f>IF($D12=0,0,DOSSARDS!C10)</f>
        <v>0</v>
      </c>
      <c r="D12" s="139">
        <f>IF(ISNA(ArrivéeG!G14),0,ArrivéeG!G14)</f>
        <v>0</v>
      </c>
      <c r="E12" s="140">
        <f>IF(D12=0,0,75-'Classt Garcons'!D12+1)</f>
        <v>0</v>
      </c>
      <c r="F12" s="137">
        <f>IF($I12=0,0,DOSSARDS!D10)</f>
        <v>0</v>
      </c>
      <c r="G12" s="138">
        <f>IF($I12=0,0,DOSSARDS!E10)</f>
        <v>0</v>
      </c>
      <c r="H12" s="138">
        <f>IF($I12=0,0,DOSSARDS!F10)</f>
        <v>0</v>
      </c>
      <c r="I12" s="139">
        <f>IF(ISNA(ArrivéeG!G44),0,ArrivéeG!G44)</f>
        <v>0</v>
      </c>
      <c r="J12" s="140">
        <f>IF(I12=0,0,75-'Classt Garcons'!I12+1)</f>
        <v>0</v>
      </c>
      <c r="K12" s="137">
        <f>IF($N12=0,0,DOSSARDS!G10)</f>
        <v>0</v>
      </c>
      <c r="L12" s="138">
        <f>IF($N12=0,0,DOSSARDS!H10)</f>
        <v>0</v>
      </c>
      <c r="M12" s="138">
        <f>IF($N12=0,0,DOSSARDS!I10)</f>
        <v>0</v>
      </c>
      <c r="N12" s="139">
        <f>IF(ISNA(ArrivéeG!G74),0,ArrivéeG!G74)</f>
        <v>0</v>
      </c>
      <c r="O12" s="140">
        <f>IF(N12=0,0,75-'Classt Garcons'!N12+1)</f>
        <v>0</v>
      </c>
      <c r="P12" s="137">
        <f>IF($S12=0,0,DOSSARDS!J10)</f>
        <v>0</v>
      </c>
      <c r="Q12" s="138">
        <f>IF($S12=0,0,DOSSARDS!K10)</f>
        <v>0</v>
      </c>
      <c r="R12" s="138">
        <f>IF($S12=0,0,DOSSARDS!L10)</f>
        <v>0</v>
      </c>
      <c r="S12" s="139">
        <f>IF(ISNA(ArrivéeG!G104),0,ArrivéeG!G104)</f>
        <v>0</v>
      </c>
      <c r="T12" s="140">
        <f>IF(S12=0,0,75-'Classt Garcons'!S12+1)</f>
        <v>0</v>
      </c>
      <c r="U12" s="137">
        <f>IF($X12=0,0,DOSSARDS!M10)</f>
        <v>0</v>
      </c>
      <c r="V12" s="138">
        <f>IF($X12=0,0,DOSSARDS!N10)</f>
        <v>0</v>
      </c>
      <c r="W12" s="138">
        <f>IF($X12=0,0,DOSSARDS!O10)</f>
        <v>0</v>
      </c>
      <c r="X12" s="139">
        <f>IF(ISNA(ArrivéeG!G134),0,ArrivéeG!G134)</f>
        <v>0</v>
      </c>
      <c r="Y12" s="140">
        <f>IF(X12=0,0,75-'Classt Garcons'!X12+1)</f>
        <v>0</v>
      </c>
      <c r="Z12" s="137">
        <f>IF($AC12=0,0,DOSSARDS!P10)</f>
        <v>0</v>
      </c>
      <c r="AA12" s="138">
        <f>IF($AC12=0,0,DOSSARDS!Q10)</f>
        <v>0</v>
      </c>
      <c r="AB12" s="138">
        <f>IF($AC12=0,0,DOSSARDS!R10)</f>
        <v>0</v>
      </c>
      <c r="AC12" s="139">
        <f>IF(ISNA(ArrivéeG!G164),0,ArrivéeG!G164)</f>
        <v>0</v>
      </c>
      <c r="AD12" s="140">
        <f>IF(AC12=0,0,75-'Classt Garcons'!AC12+1)</f>
        <v>0</v>
      </c>
      <c r="AE12" s="130">
        <f t="shared" si="0"/>
      </c>
      <c r="AF12" s="131" t="e">
        <f t="shared" si="1"/>
        <v>#VALUE!</v>
      </c>
      <c r="AG12" s="131" t="e">
        <f>IF(AF12&lt;=ArrivéeF!$S$3,AE12)</f>
        <v>#VALUE!</v>
      </c>
      <c r="AH12" s="132">
        <f t="shared" si="2"/>
      </c>
      <c r="AI12" s="130">
        <f t="shared" si="3"/>
      </c>
      <c r="AJ12" s="131" t="e">
        <f t="shared" si="4"/>
        <v>#VALUE!</v>
      </c>
      <c r="AK12" s="131" t="e">
        <f>IF(AJ12&lt;=#REF!,AI12)</f>
        <v>#VALUE!</v>
      </c>
      <c r="AL12" s="132">
        <f t="shared" si="5"/>
        <v>0</v>
      </c>
      <c r="AM12" s="130">
        <f t="shared" si="6"/>
      </c>
      <c r="AN12" s="131" t="e">
        <f t="shared" si="7"/>
        <v>#VALUE!</v>
      </c>
      <c r="AO12" s="131" t="e">
        <f>IF(AN12&lt;=#REF!,AM12)</f>
        <v>#VALUE!</v>
      </c>
      <c r="AP12" s="132">
        <f t="shared" si="8"/>
        <v>0</v>
      </c>
      <c r="AQ12" s="130">
        <f t="shared" si="9"/>
      </c>
      <c r="AR12" s="131" t="e">
        <f t="shared" si="10"/>
        <v>#VALUE!</v>
      </c>
      <c r="AS12" s="131" t="e">
        <f>IF(AR12&lt;=#REF!,AQ12)</f>
        <v>#VALUE!</v>
      </c>
      <c r="AT12" s="132">
        <f t="shared" si="11"/>
        <v>0</v>
      </c>
      <c r="AU12" s="130">
        <f t="shared" si="12"/>
      </c>
      <c r="AV12" s="131" t="e">
        <f t="shared" si="13"/>
        <v>#VALUE!</v>
      </c>
      <c r="AW12" s="131" t="e">
        <f>IF(AV12&lt;=#REF!,AU12)</f>
        <v>#VALUE!</v>
      </c>
      <c r="AX12" s="132">
        <f t="shared" si="14"/>
        <v>0</v>
      </c>
      <c r="AY12" s="130">
        <f t="shared" si="15"/>
      </c>
      <c r="AZ12" s="131" t="e">
        <f t="shared" si="16"/>
        <v>#VALUE!</v>
      </c>
      <c r="BA12" s="131" t="e">
        <f>IF(AZ12&lt;=#REF!,AY12)</f>
        <v>#VALUE!</v>
      </c>
      <c r="BB12" s="132">
        <f t="shared" si="17"/>
        <v>0</v>
      </c>
      <c r="BE12" s="133">
        <f t="shared" si="18"/>
        <v>0</v>
      </c>
      <c r="BF12" s="134">
        <f t="shared" si="19"/>
        <v>0</v>
      </c>
      <c r="BG12" s="135">
        <f t="shared" si="19"/>
        <v>0</v>
      </c>
    </row>
    <row r="13" spans="1:59" ht="69.75" customHeight="1">
      <c r="A13" s="137">
        <f>IF($D13=0,0,DOSSARDS!A11)</f>
        <v>0</v>
      </c>
      <c r="B13" s="138">
        <f>IF($D13=0,0,DOSSARDS!B11)</f>
        <v>0</v>
      </c>
      <c r="C13" s="138">
        <f>IF($D13=0,0,DOSSARDS!C11)</f>
        <v>0</v>
      </c>
      <c r="D13" s="139">
        <f>IF(ISNA(ArrivéeG!G15),0,ArrivéeG!G15)</f>
        <v>0</v>
      </c>
      <c r="E13" s="140">
        <f>IF(D13=0,0,75-'Classt Garcons'!D13+1)</f>
        <v>0</v>
      </c>
      <c r="F13" s="137">
        <f>IF($I13=0,0,DOSSARDS!D11)</f>
        <v>0</v>
      </c>
      <c r="G13" s="138">
        <f>IF($I13=0,0,DOSSARDS!E11)</f>
        <v>0</v>
      </c>
      <c r="H13" s="138">
        <f>IF($I13=0,0,DOSSARDS!F11)</f>
        <v>0</v>
      </c>
      <c r="I13" s="139">
        <f>IF(ISNA(ArrivéeG!G45),0,ArrivéeG!G45)</f>
        <v>0</v>
      </c>
      <c r="J13" s="140">
        <f>IF(I13=0,0,75-'Classt Garcons'!I13+1)</f>
        <v>0</v>
      </c>
      <c r="K13" s="137">
        <f>IF($N13=0,0,DOSSARDS!G11)</f>
        <v>0</v>
      </c>
      <c r="L13" s="138">
        <f>IF($N13=0,0,DOSSARDS!H11)</f>
        <v>0</v>
      </c>
      <c r="M13" s="138">
        <f>IF($N13=0,0,DOSSARDS!I11)</f>
        <v>0</v>
      </c>
      <c r="N13" s="139">
        <f>IF(ISNA(ArrivéeG!G75),0,ArrivéeG!G75)</f>
        <v>0</v>
      </c>
      <c r="O13" s="140">
        <f>IF(N13=0,0,75-'Classt Garcons'!N13+1)</f>
        <v>0</v>
      </c>
      <c r="P13" s="137">
        <f>IF($S13=0,0,DOSSARDS!J11)</f>
        <v>0</v>
      </c>
      <c r="Q13" s="138">
        <f>IF($S13=0,0,DOSSARDS!K11)</f>
        <v>0</v>
      </c>
      <c r="R13" s="138">
        <f>IF($S13=0,0,DOSSARDS!L11)</f>
        <v>0</v>
      </c>
      <c r="S13" s="139">
        <f>IF(ISNA(ArrivéeG!G105),0,ArrivéeG!G105)</f>
        <v>0</v>
      </c>
      <c r="T13" s="140">
        <f>IF(S13=0,0,75-'Classt Garcons'!S13+1)</f>
        <v>0</v>
      </c>
      <c r="U13" s="137">
        <f>IF($X13=0,0,DOSSARDS!M11)</f>
        <v>0</v>
      </c>
      <c r="V13" s="138">
        <f>IF($X13=0,0,DOSSARDS!N11)</f>
        <v>0</v>
      </c>
      <c r="W13" s="138">
        <f>IF($X13=0,0,DOSSARDS!O11)</f>
        <v>0</v>
      </c>
      <c r="X13" s="139">
        <f>IF(ISNA(ArrivéeG!G135),0,ArrivéeG!G135)</f>
        <v>0</v>
      </c>
      <c r="Y13" s="140">
        <f>IF(X13=0,0,75-'Classt Garcons'!X13+1)</f>
        <v>0</v>
      </c>
      <c r="Z13" s="137">
        <f>IF($AC13=0,0,DOSSARDS!P11)</f>
        <v>0</v>
      </c>
      <c r="AA13" s="138">
        <f>IF($AC13=0,0,DOSSARDS!Q11)</f>
        <v>0</v>
      </c>
      <c r="AB13" s="138">
        <f>IF($AC13=0,0,DOSSARDS!R11)</f>
        <v>0</v>
      </c>
      <c r="AC13" s="139">
        <f>IF(ISNA(ArrivéeG!G165),0,ArrivéeG!G165)</f>
        <v>0</v>
      </c>
      <c r="AD13" s="140">
        <f>IF(AC13=0,0,75-'Classt Garcons'!AC13+1)</f>
        <v>0</v>
      </c>
      <c r="AE13" s="130">
        <f t="shared" si="0"/>
      </c>
      <c r="AF13" s="131" t="e">
        <f t="shared" si="1"/>
        <v>#VALUE!</v>
      </c>
      <c r="AG13" s="131" t="e">
        <f>IF(AF13&lt;=ArrivéeF!$S$3,AE13)</f>
        <v>#VALUE!</v>
      </c>
      <c r="AH13" s="132">
        <f t="shared" si="2"/>
      </c>
      <c r="AI13" s="130">
        <f t="shared" si="3"/>
      </c>
      <c r="AJ13" s="131" t="e">
        <f t="shared" si="4"/>
        <v>#VALUE!</v>
      </c>
      <c r="AK13" s="131" t="e">
        <f>IF(AJ13&lt;=#REF!,AI13)</f>
        <v>#VALUE!</v>
      </c>
      <c r="AL13" s="132">
        <f t="shared" si="5"/>
        <v>0</v>
      </c>
      <c r="AM13" s="130">
        <f t="shared" si="6"/>
      </c>
      <c r="AN13" s="131" t="e">
        <f t="shared" si="7"/>
        <v>#VALUE!</v>
      </c>
      <c r="AO13" s="131" t="e">
        <f>IF(AN13&lt;=#REF!,AM13)</f>
        <v>#VALUE!</v>
      </c>
      <c r="AP13" s="132">
        <f t="shared" si="8"/>
        <v>0</v>
      </c>
      <c r="AQ13" s="130">
        <f t="shared" si="9"/>
      </c>
      <c r="AR13" s="131" t="e">
        <f t="shared" si="10"/>
        <v>#VALUE!</v>
      </c>
      <c r="AS13" s="131" t="e">
        <f>IF(AR13&lt;=#REF!,AQ13)</f>
        <v>#VALUE!</v>
      </c>
      <c r="AT13" s="132">
        <f t="shared" si="11"/>
        <v>0</v>
      </c>
      <c r="AU13" s="130">
        <f t="shared" si="12"/>
      </c>
      <c r="AV13" s="131" t="e">
        <f t="shared" si="13"/>
        <v>#VALUE!</v>
      </c>
      <c r="AW13" s="131" t="e">
        <f>IF(AV13&lt;=#REF!,AU13)</f>
        <v>#VALUE!</v>
      </c>
      <c r="AX13" s="132">
        <f t="shared" si="14"/>
        <v>0</v>
      </c>
      <c r="AY13" s="130">
        <f t="shared" si="15"/>
      </c>
      <c r="AZ13" s="131" t="e">
        <f t="shared" si="16"/>
        <v>#VALUE!</v>
      </c>
      <c r="BA13" s="131" t="e">
        <f>IF(AZ13&lt;=#REF!,AY13)</f>
        <v>#VALUE!</v>
      </c>
      <c r="BB13" s="132">
        <f t="shared" si="17"/>
        <v>0</v>
      </c>
      <c r="BE13" s="133">
        <f t="shared" si="18"/>
        <v>0</v>
      </c>
      <c r="BF13" s="134">
        <f t="shared" si="19"/>
        <v>0</v>
      </c>
      <c r="BG13" s="135">
        <f t="shared" si="19"/>
        <v>0</v>
      </c>
    </row>
    <row r="14" spans="1:59" ht="69.75" customHeight="1">
      <c r="A14" s="137">
        <f>IF($D14=0,0,DOSSARDS!A12)</f>
        <v>0</v>
      </c>
      <c r="B14" s="138">
        <f>IF($D14=0,0,DOSSARDS!B12)</f>
        <v>0</v>
      </c>
      <c r="C14" s="138">
        <f>IF($D14=0,0,DOSSARDS!C12)</f>
        <v>0</v>
      </c>
      <c r="D14" s="139">
        <f>IF(ISNA(ArrivéeG!G16),0,ArrivéeG!G16)</f>
        <v>0</v>
      </c>
      <c r="E14" s="140">
        <f>IF(D14=0,0,75-'Classt Garcons'!D14+1)</f>
        <v>0</v>
      </c>
      <c r="F14" s="137">
        <f>IF($I14=0,0,DOSSARDS!D12)</f>
        <v>0</v>
      </c>
      <c r="G14" s="138">
        <f>IF($I14=0,0,DOSSARDS!E12)</f>
        <v>0</v>
      </c>
      <c r="H14" s="138">
        <f>IF($I14=0,0,DOSSARDS!F12)</f>
        <v>0</v>
      </c>
      <c r="I14" s="139">
        <f>IF(ISNA(ArrivéeG!G46),0,ArrivéeG!G46)</f>
        <v>0</v>
      </c>
      <c r="J14" s="140">
        <f>IF(I14=0,0,75-'Classt Garcons'!I14+1)</f>
        <v>0</v>
      </c>
      <c r="K14" s="137">
        <f>IF($N14=0,0,DOSSARDS!G12)</f>
        <v>0</v>
      </c>
      <c r="L14" s="138">
        <f>IF($N14=0,0,DOSSARDS!H12)</f>
        <v>0</v>
      </c>
      <c r="M14" s="138">
        <f>IF($N14=0,0,DOSSARDS!I12)</f>
        <v>0</v>
      </c>
      <c r="N14" s="139">
        <f>IF(ISNA(ArrivéeG!G76),0,ArrivéeG!G76)</f>
        <v>0</v>
      </c>
      <c r="O14" s="140">
        <f>IF(N14=0,0,75-'Classt Garcons'!N14+1)</f>
        <v>0</v>
      </c>
      <c r="P14" s="137">
        <f>IF($S14=0,0,DOSSARDS!J12)</f>
        <v>0</v>
      </c>
      <c r="Q14" s="138">
        <f>IF($S14=0,0,DOSSARDS!K12)</f>
        <v>0</v>
      </c>
      <c r="R14" s="138">
        <f>IF($S14=0,0,DOSSARDS!L12)</f>
        <v>0</v>
      </c>
      <c r="S14" s="139">
        <f>IF(ISNA(ArrivéeG!G106),0,ArrivéeG!G106)</f>
        <v>0</v>
      </c>
      <c r="T14" s="140">
        <f>IF(S14=0,0,75-'Classt Garcons'!S14+1)</f>
        <v>0</v>
      </c>
      <c r="U14" s="137">
        <f>IF($X14=0,0,DOSSARDS!M12)</f>
        <v>0</v>
      </c>
      <c r="V14" s="138">
        <f>IF($X14=0,0,DOSSARDS!N12)</f>
        <v>0</v>
      </c>
      <c r="W14" s="138">
        <f>IF($X14=0,0,DOSSARDS!O12)</f>
        <v>0</v>
      </c>
      <c r="X14" s="139">
        <f>IF(ISNA(ArrivéeG!G136),0,ArrivéeG!G136)</f>
        <v>0</v>
      </c>
      <c r="Y14" s="140">
        <f>IF(X14=0,0,75-'Classt Garcons'!X14+1)</f>
        <v>0</v>
      </c>
      <c r="Z14" s="137">
        <f>IF($AC14=0,0,DOSSARDS!P12)</f>
        <v>0</v>
      </c>
      <c r="AA14" s="138">
        <f>IF($AC14=0,0,DOSSARDS!Q12)</f>
        <v>0</v>
      </c>
      <c r="AB14" s="138">
        <f>IF($AC14=0,0,DOSSARDS!R12)</f>
        <v>0</v>
      </c>
      <c r="AC14" s="139">
        <f>IF(ISNA(ArrivéeG!G166),0,ArrivéeG!G166)</f>
        <v>0</v>
      </c>
      <c r="AD14" s="140">
        <f>IF(AC14=0,0,75-'Classt Garcons'!AC14+1)</f>
        <v>0</v>
      </c>
      <c r="AE14" s="130">
        <f t="shared" si="0"/>
      </c>
      <c r="AF14" s="131" t="e">
        <f t="shared" si="1"/>
        <v>#VALUE!</v>
      </c>
      <c r="AG14" s="131" t="e">
        <f>IF(AF14&lt;=ArrivéeF!$S$3,AE14)</f>
        <v>#VALUE!</v>
      </c>
      <c r="AH14" s="132">
        <f t="shared" si="2"/>
      </c>
      <c r="AI14" s="130">
        <f t="shared" si="3"/>
      </c>
      <c r="AJ14" s="131" t="e">
        <f t="shared" si="4"/>
        <v>#VALUE!</v>
      </c>
      <c r="AK14" s="131" t="e">
        <f>IF(AJ14&lt;=#REF!,AI14)</f>
        <v>#VALUE!</v>
      </c>
      <c r="AL14" s="132">
        <f t="shared" si="5"/>
        <v>0</v>
      </c>
      <c r="AM14" s="130">
        <f t="shared" si="6"/>
      </c>
      <c r="AN14" s="131" t="e">
        <f t="shared" si="7"/>
        <v>#VALUE!</v>
      </c>
      <c r="AO14" s="131" t="e">
        <f>IF(AN14&lt;=#REF!,AM14)</f>
        <v>#VALUE!</v>
      </c>
      <c r="AP14" s="132">
        <f t="shared" si="8"/>
        <v>0</v>
      </c>
      <c r="AQ14" s="130">
        <f t="shared" si="9"/>
      </c>
      <c r="AR14" s="131" t="e">
        <f t="shared" si="10"/>
        <v>#VALUE!</v>
      </c>
      <c r="AS14" s="131" t="e">
        <f>IF(AR14&lt;=#REF!,AQ14)</f>
        <v>#VALUE!</v>
      </c>
      <c r="AT14" s="132">
        <f t="shared" si="11"/>
        <v>0</v>
      </c>
      <c r="AU14" s="130">
        <f t="shared" si="12"/>
      </c>
      <c r="AV14" s="131" t="e">
        <f t="shared" si="13"/>
        <v>#VALUE!</v>
      </c>
      <c r="AW14" s="131" t="e">
        <f>IF(AV14&lt;=#REF!,AU14)</f>
        <v>#VALUE!</v>
      </c>
      <c r="AX14" s="132">
        <f t="shared" si="14"/>
        <v>0</v>
      </c>
      <c r="AY14" s="130">
        <f t="shared" si="15"/>
      </c>
      <c r="AZ14" s="131" t="e">
        <f t="shared" si="16"/>
        <v>#VALUE!</v>
      </c>
      <c r="BA14" s="131" t="e">
        <f>IF(AZ14&lt;=#REF!,AY14)</f>
        <v>#VALUE!</v>
      </c>
      <c r="BB14" s="132">
        <f t="shared" si="17"/>
        <v>0</v>
      </c>
      <c r="BE14" s="133">
        <f t="shared" si="18"/>
        <v>0</v>
      </c>
      <c r="BF14" s="134">
        <f t="shared" si="19"/>
        <v>0</v>
      </c>
      <c r="BG14" s="135">
        <f t="shared" si="19"/>
        <v>0</v>
      </c>
    </row>
    <row r="15" spans="1:59" ht="69.75" customHeight="1">
      <c r="A15" s="137">
        <f>IF($D15=0,0,DOSSARDS!A13)</f>
        <v>0</v>
      </c>
      <c r="B15" s="138">
        <f>IF($D15=0,0,DOSSARDS!B13)</f>
        <v>0</v>
      </c>
      <c r="C15" s="138">
        <f>IF($D15=0,0,DOSSARDS!C13)</f>
        <v>0</v>
      </c>
      <c r="D15" s="139">
        <f>IF(ISNA(ArrivéeG!G17),0,ArrivéeG!G17)</f>
        <v>0</v>
      </c>
      <c r="E15" s="140">
        <f>IF(D15=0,0,75-'Classt Garcons'!D15+1)</f>
        <v>0</v>
      </c>
      <c r="F15" s="137">
        <f>IF($I15=0,0,DOSSARDS!D13)</f>
        <v>0</v>
      </c>
      <c r="G15" s="138">
        <f>IF($I15=0,0,DOSSARDS!E13)</f>
        <v>0</v>
      </c>
      <c r="H15" s="138">
        <f>IF($I15=0,0,DOSSARDS!F13)</f>
        <v>0</v>
      </c>
      <c r="I15" s="139">
        <f>IF(ISNA(ArrivéeG!G47),0,ArrivéeG!G47)</f>
        <v>0</v>
      </c>
      <c r="J15" s="140">
        <f>IF(I15=0,0,75-'Classt Garcons'!I15+1)</f>
        <v>0</v>
      </c>
      <c r="K15" s="137">
        <f>IF($N15=0,0,DOSSARDS!G13)</f>
        <v>0</v>
      </c>
      <c r="L15" s="138">
        <f>IF($N15=0,0,DOSSARDS!H13)</f>
        <v>0</v>
      </c>
      <c r="M15" s="138">
        <f>IF($N15=0,0,DOSSARDS!I13)</f>
        <v>0</v>
      </c>
      <c r="N15" s="139">
        <f>IF(ISNA(ArrivéeG!G77),0,ArrivéeG!G77)</f>
        <v>0</v>
      </c>
      <c r="O15" s="140">
        <f>IF(N15=0,0,75-'Classt Garcons'!N15+1)</f>
        <v>0</v>
      </c>
      <c r="P15" s="137">
        <f>IF($S15=0,0,DOSSARDS!J13)</f>
        <v>0</v>
      </c>
      <c r="Q15" s="138">
        <f>IF($S15=0,0,DOSSARDS!K13)</f>
        <v>0</v>
      </c>
      <c r="R15" s="138">
        <f>IF($S15=0,0,DOSSARDS!L13)</f>
        <v>0</v>
      </c>
      <c r="S15" s="139">
        <f>IF(ISNA(ArrivéeG!G107),0,ArrivéeG!G107)</f>
        <v>0</v>
      </c>
      <c r="T15" s="140">
        <f>IF(S15=0,0,75-'Classt Garcons'!S15+1)</f>
        <v>0</v>
      </c>
      <c r="U15" s="137">
        <f>IF($X15=0,0,DOSSARDS!M13)</f>
        <v>0</v>
      </c>
      <c r="V15" s="138">
        <f>IF($X15=0,0,DOSSARDS!N13)</f>
        <v>0</v>
      </c>
      <c r="W15" s="138">
        <f>IF($X15=0,0,DOSSARDS!O13)</f>
        <v>0</v>
      </c>
      <c r="X15" s="139">
        <f>IF(ISNA(ArrivéeG!G137),0,ArrivéeG!G137)</f>
        <v>0</v>
      </c>
      <c r="Y15" s="140">
        <f>IF(X15=0,0,75-'Classt Garcons'!X15+1)</f>
        <v>0</v>
      </c>
      <c r="Z15" s="137">
        <f>IF($AC15=0,0,DOSSARDS!P13)</f>
        <v>0</v>
      </c>
      <c r="AA15" s="138">
        <f>IF($AC15=0,0,DOSSARDS!Q13)</f>
        <v>0</v>
      </c>
      <c r="AB15" s="138">
        <f>IF($AC15=0,0,DOSSARDS!R13)</f>
        <v>0</v>
      </c>
      <c r="AC15" s="139">
        <f>IF(ISNA(ArrivéeG!G167),0,ArrivéeG!G167)</f>
        <v>0</v>
      </c>
      <c r="AD15" s="140">
        <f>IF(AC15=0,0,75-'Classt Garcons'!AC15+1)</f>
        <v>0</v>
      </c>
      <c r="AE15" s="130">
        <f t="shared" si="0"/>
      </c>
      <c r="AF15" s="131" t="e">
        <f t="shared" si="1"/>
        <v>#VALUE!</v>
      </c>
      <c r="AG15" s="131" t="e">
        <f>IF(AF15&lt;=ArrivéeF!$S$3,AE15)</f>
        <v>#VALUE!</v>
      </c>
      <c r="AH15" s="132">
        <f t="shared" si="2"/>
      </c>
      <c r="AI15" s="130">
        <f t="shared" si="3"/>
      </c>
      <c r="AJ15" s="131" t="e">
        <f t="shared" si="4"/>
        <v>#VALUE!</v>
      </c>
      <c r="AK15" s="131" t="e">
        <f>IF(AJ15&lt;=#REF!,AI15)</f>
        <v>#VALUE!</v>
      </c>
      <c r="AL15" s="132">
        <f t="shared" si="5"/>
        <v>0</v>
      </c>
      <c r="AM15" s="130">
        <f t="shared" si="6"/>
      </c>
      <c r="AN15" s="131" t="e">
        <f t="shared" si="7"/>
        <v>#VALUE!</v>
      </c>
      <c r="AO15" s="131" t="e">
        <f>IF(AN15&lt;=#REF!,AM15)</f>
        <v>#VALUE!</v>
      </c>
      <c r="AP15" s="132">
        <f t="shared" si="8"/>
        <v>0</v>
      </c>
      <c r="AQ15" s="130">
        <f t="shared" si="9"/>
      </c>
      <c r="AR15" s="131" t="e">
        <f t="shared" si="10"/>
        <v>#VALUE!</v>
      </c>
      <c r="AS15" s="131" t="e">
        <f>IF(AR15&lt;=#REF!,AQ15)</f>
        <v>#VALUE!</v>
      </c>
      <c r="AT15" s="132">
        <f t="shared" si="11"/>
        <v>0</v>
      </c>
      <c r="AU15" s="130">
        <f t="shared" si="12"/>
      </c>
      <c r="AV15" s="131" t="e">
        <f t="shared" si="13"/>
        <v>#VALUE!</v>
      </c>
      <c r="AW15" s="131" t="e">
        <f>IF(AV15&lt;=#REF!,AU15)</f>
        <v>#VALUE!</v>
      </c>
      <c r="AX15" s="132">
        <f t="shared" si="14"/>
        <v>0</v>
      </c>
      <c r="AY15" s="130">
        <f t="shared" si="15"/>
      </c>
      <c r="AZ15" s="131" t="e">
        <f t="shared" si="16"/>
        <v>#VALUE!</v>
      </c>
      <c r="BA15" s="131" t="e">
        <f>IF(AZ15&lt;=#REF!,AY15)</f>
        <v>#VALUE!</v>
      </c>
      <c r="BB15" s="132">
        <f t="shared" si="17"/>
        <v>0</v>
      </c>
      <c r="BE15" s="133">
        <f t="shared" si="18"/>
        <v>0</v>
      </c>
      <c r="BF15" s="134">
        <f t="shared" si="19"/>
        <v>0</v>
      </c>
      <c r="BG15" s="135">
        <f t="shared" si="19"/>
        <v>0</v>
      </c>
    </row>
    <row r="16" spans="1:59" ht="69.75" customHeight="1">
      <c r="A16" s="137">
        <f>IF($D16=0,0,DOSSARDS!A14)</f>
        <v>0</v>
      </c>
      <c r="B16" s="138">
        <f>IF($D16=0,0,DOSSARDS!B14)</f>
        <v>0</v>
      </c>
      <c r="C16" s="138">
        <f>IF($D16=0,0,DOSSARDS!C14)</f>
        <v>0</v>
      </c>
      <c r="D16" s="139">
        <f>IF(ISNA(ArrivéeG!G18),0,ArrivéeG!G18)</f>
        <v>0</v>
      </c>
      <c r="E16" s="140">
        <f>IF(D16=0,0,75-'Classt Garcons'!D16+1)</f>
        <v>0</v>
      </c>
      <c r="F16" s="137">
        <f>IF($I16=0,0,DOSSARDS!D14)</f>
        <v>0</v>
      </c>
      <c r="G16" s="138">
        <f>IF($I16=0,0,DOSSARDS!E14)</f>
        <v>0</v>
      </c>
      <c r="H16" s="138">
        <f>IF($I16=0,0,DOSSARDS!F14)</f>
        <v>0</v>
      </c>
      <c r="I16" s="139">
        <f>IF(ISNA(ArrivéeG!G48),0,ArrivéeG!G48)</f>
        <v>0</v>
      </c>
      <c r="J16" s="140">
        <f>IF(I16=0,0,75-'Classt Garcons'!I16+1)</f>
        <v>0</v>
      </c>
      <c r="K16" s="137">
        <f>IF($N16=0,0,DOSSARDS!G14)</f>
        <v>0</v>
      </c>
      <c r="L16" s="138">
        <f>IF($N16=0,0,DOSSARDS!H14)</f>
        <v>0</v>
      </c>
      <c r="M16" s="138">
        <f>IF($N16=0,0,DOSSARDS!I14)</f>
        <v>0</v>
      </c>
      <c r="N16" s="139">
        <f>IF(ISNA(ArrivéeG!G78),0,ArrivéeG!G78)</f>
        <v>0</v>
      </c>
      <c r="O16" s="140">
        <f>IF(N16=0,0,75-'Classt Garcons'!N16+1)</f>
        <v>0</v>
      </c>
      <c r="P16" s="137">
        <f>IF($S16=0,0,DOSSARDS!J14)</f>
        <v>0</v>
      </c>
      <c r="Q16" s="138">
        <f>IF($S16=0,0,DOSSARDS!K14)</f>
        <v>0</v>
      </c>
      <c r="R16" s="138">
        <f>IF($S16=0,0,DOSSARDS!L14)</f>
        <v>0</v>
      </c>
      <c r="S16" s="139">
        <f>IF(ISNA(ArrivéeG!G108),0,ArrivéeG!G108)</f>
        <v>0</v>
      </c>
      <c r="T16" s="140">
        <f>IF(S16=0,0,75-'Classt Garcons'!S16+1)</f>
        <v>0</v>
      </c>
      <c r="U16" s="137">
        <f>IF($X16=0,0,DOSSARDS!M14)</f>
        <v>0</v>
      </c>
      <c r="V16" s="138">
        <f>IF($X16=0,0,DOSSARDS!N14)</f>
        <v>0</v>
      </c>
      <c r="W16" s="138">
        <f>IF($X16=0,0,DOSSARDS!O14)</f>
        <v>0</v>
      </c>
      <c r="X16" s="139">
        <f>IF(ISNA(ArrivéeG!G138),0,ArrivéeG!G138)</f>
        <v>0</v>
      </c>
      <c r="Y16" s="140">
        <f>IF(X16=0,0,75-'Classt Garcons'!X16+1)</f>
        <v>0</v>
      </c>
      <c r="Z16" s="137">
        <f>IF($AC16=0,0,DOSSARDS!P14)</f>
        <v>0</v>
      </c>
      <c r="AA16" s="138">
        <f>IF($AC16=0,0,DOSSARDS!Q14)</f>
        <v>0</v>
      </c>
      <c r="AB16" s="138">
        <f>IF($AC16=0,0,DOSSARDS!R14)</f>
        <v>0</v>
      </c>
      <c r="AC16" s="139">
        <f>IF(ISNA(ArrivéeG!G168),0,ArrivéeG!G168)</f>
        <v>0</v>
      </c>
      <c r="AD16" s="140">
        <f>IF(AC16=0,0,75-'Classt Garcons'!AC16+1)</f>
        <v>0</v>
      </c>
      <c r="AE16" s="130">
        <f t="shared" si="0"/>
      </c>
      <c r="AF16" s="131" t="e">
        <f t="shared" si="1"/>
        <v>#VALUE!</v>
      </c>
      <c r="AG16" s="131" t="e">
        <f>IF(AF16&lt;=ArrivéeF!$S$3,AE16)</f>
        <v>#VALUE!</v>
      </c>
      <c r="AH16" s="132">
        <f t="shared" si="2"/>
      </c>
      <c r="AI16" s="130">
        <f t="shared" si="3"/>
      </c>
      <c r="AJ16" s="131" t="e">
        <f t="shared" si="4"/>
        <v>#VALUE!</v>
      </c>
      <c r="AK16" s="131" t="e">
        <f>IF(AJ16&lt;=#REF!,AI16)</f>
        <v>#VALUE!</v>
      </c>
      <c r="AL16" s="132">
        <f t="shared" si="5"/>
        <v>0</v>
      </c>
      <c r="AM16" s="130">
        <f t="shared" si="6"/>
      </c>
      <c r="AN16" s="131" t="e">
        <f t="shared" si="7"/>
        <v>#VALUE!</v>
      </c>
      <c r="AO16" s="131" t="e">
        <f>IF(AN16&lt;=#REF!,AM16)</f>
        <v>#VALUE!</v>
      </c>
      <c r="AP16" s="132">
        <f t="shared" si="8"/>
        <v>0</v>
      </c>
      <c r="AQ16" s="130">
        <f t="shared" si="9"/>
      </c>
      <c r="AR16" s="131" t="e">
        <f t="shared" si="10"/>
        <v>#VALUE!</v>
      </c>
      <c r="AS16" s="131" t="e">
        <f>IF(AR16&lt;=#REF!,AQ16)</f>
        <v>#VALUE!</v>
      </c>
      <c r="AT16" s="132">
        <f t="shared" si="11"/>
        <v>0</v>
      </c>
      <c r="AU16" s="130">
        <f t="shared" si="12"/>
      </c>
      <c r="AV16" s="131" t="e">
        <f t="shared" si="13"/>
        <v>#VALUE!</v>
      </c>
      <c r="AW16" s="131" t="e">
        <f>IF(AV16&lt;=#REF!,AU16)</f>
        <v>#VALUE!</v>
      </c>
      <c r="AX16" s="132">
        <f t="shared" si="14"/>
        <v>0</v>
      </c>
      <c r="AY16" s="130">
        <f t="shared" si="15"/>
      </c>
      <c r="AZ16" s="131" t="e">
        <f t="shared" si="16"/>
        <v>#VALUE!</v>
      </c>
      <c r="BA16" s="131" t="e">
        <f>IF(AZ16&lt;=#REF!,AY16)</f>
        <v>#VALUE!</v>
      </c>
      <c r="BB16" s="132">
        <f t="shared" si="17"/>
        <v>0</v>
      </c>
      <c r="BE16" s="133">
        <f t="shared" si="18"/>
        <v>0</v>
      </c>
      <c r="BF16" s="134">
        <f t="shared" si="19"/>
        <v>0</v>
      </c>
      <c r="BG16" s="135">
        <f t="shared" si="19"/>
        <v>0</v>
      </c>
    </row>
    <row r="17" spans="1:59" ht="69.75" customHeight="1">
      <c r="A17" s="137">
        <f>IF($D17=0,0,DOSSARDS!A15)</f>
        <v>0</v>
      </c>
      <c r="B17" s="138">
        <f>IF($D17=0,0,DOSSARDS!B15)</f>
        <v>0</v>
      </c>
      <c r="C17" s="138">
        <f>IF($D17=0,0,DOSSARDS!C15)</f>
        <v>0</v>
      </c>
      <c r="D17" s="139">
        <f>IF(ISNA(ArrivéeG!G19),0,ArrivéeG!G19)</f>
        <v>0</v>
      </c>
      <c r="E17" s="140">
        <f>IF(D17=0,0,75-'Classt Garcons'!D17+1)</f>
        <v>0</v>
      </c>
      <c r="F17" s="137">
        <f>IF($I17=0,0,DOSSARDS!D15)</f>
        <v>0</v>
      </c>
      <c r="G17" s="138">
        <f>IF($I17=0,0,DOSSARDS!E15)</f>
        <v>0</v>
      </c>
      <c r="H17" s="138">
        <f>IF($I17=0,0,DOSSARDS!F15)</f>
        <v>0</v>
      </c>
      <c r="I17" s="139">
        <f>IF(ISNA(ArrivéeG!G49),0,ArrivéeG!G49)</f>
        <v>0</v>
      </c>
      <c r="J17" s="140">
        <f>IF(I17=0,0,75-'Classt Garcons'!I17+1)</f>
        <v>0</v>
      </c>
      <c r="K17" s="137">
        <f>IF($N17=0,0,DOSSARDS!G15)</f>
        <v>0</v>
      </c>
      <c r="L17" s="138">
        <f>IF($N17=0,0,DOSSARDS!H15)</f>
        <v>0</v>
      </c>
      <c r="M17" s="138">
        <f>IF($N17=0,0,DOSSARDS!I15)</f>
        <v>0</v>
      </c>
      <c r="N17" s="139">
        <f>IF(ISNA(ArrivéeG!G79),0,ArrivéeG!G79)</f>
        <v>0</v>
      </c>
      <c r="O17" s="140">
        <f>IF(N17=0,0,75-'Classt Garcons'!N17+1)</f>
        <v>0</v>
      </c>
      <c r="P17" s="137">
        <f>IF($S17=0,0,DOSSARDS!J15)</f>
        <v>0</v>
      </c>
      <c r="Q17" s="138">
        <f>IF($S17=0,0,DOSSARDS!K15)</f>
        <v>0</v>
      </c>
      <c r="R17" s="138">
        <f>IF($S17=0,0,DOSSARDS!L15)</f>
        <v>0</v>
      </c>
      <c r="S17" s="139">
        <f>IF(ISNA(ArrivéeG!G109),0,ArrivéeG!G109)</f>
        <v>0</v>
      </c>
      <c r="T17" s="140">
        <f>IF(S17=0,0,75-'Classt Garcons'!S17+1)</f>
        <v>0</v>
      </c>
      <c r="U17" s="137">
        <f>IF($X17=0,0,DOSSARDS!M15)</f>
        <v>0</v>
      </c>
      <c r="V17" s="138">
        <f>IF($X17=0,0,DOSSARDS!N15)</f>
        <v>0</v>
      </c>
      <c r="W17" s="138">
        <f>IF($X17=0,0,DOSSARDS!O15)</f>
        <v>0</v>
      </c>
      <c r="X17" s="139">
        <f>IF(ISNA(ArrivéeG!G139),0,ArrivéeG!G139)</f>
        <v>0</v>
      </c>
      <c r="Y17" s="140">
        <f>IF(X17=0,0,75-'Classt Garcons'!X17+1)</f>
        <v>0</v>
      </c>
      <c r="Z17" s="137">
        <f>IF($AC17=0,0,DOSSARDS!P15)</f>
        <v>0</v>
      </c>
      <c r="AA17" s="138">
        <f>IF($AC17=0,0,DOSSARDS!Q15)</f>
        <v>0</v>
      </c>
      <c r="AB17" s="138">
        <f>IF($AC17=0,0,DOSSARDS!R15)</f>
        <v>0</v>
      </c>
      <c r="AC17" s="139">
        <f>IF(ISNA(ArrivéeG!G169),0,ArrivéeG!G169)</f>
        <v>0</v>
      </c>
      <c r="AD17" s="140">
        <f>IF(AC17=0,0,75-'Classt Garcons'!AC17+1)</f>
        <v>0</v>
      </c>
      <c r="AE17" s="130">
        <f t="shared" si="0"/>
      </c>
      <c r="AF17" s="131" t="e">
        <f t="shared" si="1"/>
        <v>#VALUE!</v>
      </c>
      <c r="AG17" s="131" t="e">
        <f>IF(AF17&lt;=ArrivéeF!$S$3,AE17)</f>
        <v>#VALUE!</v>
      </c>
      <c r="AH17" s="132">
        <f t="shared" si="2"/>
      </c>
      <c r="AI17" s="130">
        <f t="shared" si="3"/>
      </c>
      <c r="AJ17" s="131" t="e">
        <f t="shared" si="4"/>
        <v>#VALUE!</v>
      </c>
      <c r="AK17" s="131" t="e">
        <f>IF(AJ17&lt;=#REF!,AI17)</f>
        <v>#VALUE!</v>
      </c>
      <c r="AL17" s="132">
        <f t="shared" si="5"/>
        <v>0</v>
      </c>
      <c r="AM17" s="130">
        <f t="shared" si="6"/>
      </c>
      <c r="AN17" s="131" t="e">
        <f t="shared" si="7"/>
        <v>#VALUE!</v>
      </c>
      <c r="AO17" s="131" t="e">
        <f>IF(AN17&lt;=#REF!,AM17)</f>
        <v>#VALUE!</v>
      </c>
      <c r="AP17" s="132">
        <f t="shared" si="8"/>
        <v>0</v>
      </c>
      <c r="AQ17" s="130">
        <f t="shared" si="9"/>
      </c>
      <c r="AR17" s="131" t="e">
        <f t="shared" si="10"/>
        <v>#VALUE!</v>
      </c>
      <c r="AS17" s="131" t="e">
        <f>IF(AR17&lt;=#REF!,AQ17)</f>
        <v>#VALUE!</v>
      </c>
      <c r="AT17" s="132">
        <f t="shared" si="11"/>
        <v>0</v>
      </c>
      <c r="AU17" s="130">
        <f t="shared" si="12"/>
      </c>
      <c r="AV17" s="131" t="e">
        <f t="shared" si="13"/>
        <v>#VALUE!</v>
      </c>
      <c r="AW17" s="131" t="e">
        <f>IF(AV17&lt;=#REF!,AU17)</f>
        <v>#VALUE!</v>
      </c>
      <c r="AX17" s="132">
        <f t="shared" si="14"/>
        <v>0</v>
      </c>
      <c r="AY17" s="130">
        <f t="shared" si="15"/>
      </c>
      <c r="AZ17" s="131" t="e">
        <f t="shared" si="16"/>
        <v>#VALUE!</v>
      </c>
      <c r="BA17" s="131" t="e">
        <f>IF(AZ17&lt;=#REF!,AY17)</f>
        <v>#VALUE!</v>
      </c>
      <c r="BB17" s="132">
        <f t="shared" si="17"/>
        <v>0</v>
      </c>
      <c r="BE17" s="133">
        <f t="shared" si="18"/>
        <v>0</v>
      </c>
      <c r="BF17" s="134">
        <f t="shared" si="19"/>
        <v>0</v>
      </c>
      <c r="BG17" s="135">
        <f t="shared" si="19"/>
        <v>0</v>
      </c>
    </row>
    <row r="18" spans="1:59" ht="69.75" customHeight="1">
      <c r="A18" s="137">
        <f>IF($D18=0,0,DOSSARDS!A16)</f>
        <v>0</v>
      </c>
      <c r="B18" s="138">
        <f>IF($D18=0,0,DOSSARDS!B16)</f>
        <v>0</v>
      </c>
      <c r="C18" s="138">
        <f>IF($D18=0,0,DOSSARDS!C16)</f>
        <v>0</v>
      </c>
      <c r="D18" s="139">
        <f>IF(ISNA(ArrivéeG!G20),0,ArrivéeG!G20)</f>
        <v>0</v>
      </c>
      <c r="E18" s="140">
        <f>IF(D18=0,0,75-'Classt Garcons'!D18+1)</f>
        <v>0</v>
      </c>
      <c r="F18" s="137">
        <f>IF($I18=0,0,DOSSARDS!D16)</f>
        <v>0</v>
      </c>
      <c r="G18" s="138">
        <f>IF($I18=0,0,DOSSARDS!E16)</f>
        <v>0</v>
      </c>
      <c r="H18" s="138">
        <f>IF($I18=0,0,DOSSARDS!F16)</f>
        <v>0</v>
      </c>
      <c r="I18" s="139">
        <f>IF(ISNA(ArrivéeG!G50),0,ArrivéeG!G50)</f>
        <v>0</v>
      </c>
      <c r="J18" s="140">
        <f>IF(I18=0,0,75-'Classt Garcons'!I18+1)</f>
        <v>0</v>
      </c>
      <c r="K18" s="137">
        <f>IF($N18=0,0,DOSSARDS!G16)</f>
        <v>0</v>
      </c>
      <c r="L18" s="138">
        <f>IF($N18=0,0,DOSSARDS!H16)</f>
        <v>0</v>
      </c>
      <c r="M18" s="138">
        <f>IF($N18=0,0,DOSSARDS!I16)</f>
        <v>0</v>
      </c>
      <c r="N18" s="139">
        <f>IF(ISNA(ArrivéeG!G80),0,ArrivéeG!G80)</f>
        <v>0</v>
      </c>
      <c r="O18" s="140">
        <f>IF(N18=0,0,75-'Classt Garcons'!N18+1)</f>
        <v>0</v>
      </c>
      <c r="P18" s="137">
        <f>IF($S18=0,0,DOSSARDS!J16)</f>
        <v>0</v>
      </c>
      <c r="Q18" s="138">
        <f>IF($S18=0,0,DOSSARDS!K16)</f>
        <v>0</v>
      </c>
      <c r="R18" s="138">
        <f>IF($S18=0,0,DOSSARDS!L16)</f>
        <v>0</v>
      </c>
      <c r="S18" s="139">
        <f>IF(ISNA(ArrivéeG!G110),0,ArrivéeG!G110)</f>
        <v>0</v>
      </c>
      <c r="T18" s="140">
        <f>IF(S18=0,0,75-'Classt Garcons'!S18+1)</f>
        <v>0</v>
      </c>
      <c r="U18" s="137">
        <f>IF($X18=0,0,DOSSARDS!M16)</f>
        <v>0</v>
      </c>
      <c r="V18" s="138">
        <f>IF($X18=0,0,DOSSARDS!N16)</f>
        <v>0</v>
      </c>
      <c r="W18" s="138">
        <f>IF($X18=0,0,DOSSARDS!O16)</f>
        <v>0</v>
      </c>
      <c r="X18" s="139">
        <f>IF(ISNA(ArrivéeG!G140),0,ArrivéeG!G140)</f>
        <v>0</v>
      </c>
      <c r="Y18" s="140">
        <f>IF(X18=0,0,75-'Classt Garcons'!X18+1)</f>
        <v>0</v>
      </c>
      <c r="Z18" s="137">
        <f>IF($AC18=0,0,DOSSARDS!P16)</f>
        <v>0</v>
      </c>
      <c r="AA18" s="138">
        <f>IF($AC18=0,0,DOSSARDS!Q16)</f>
        <v>0</v>
      </c>
      <c r="AB18" s="138">
        <f>IF($AC18=0,0,DOSSARDS!R16)</f>
        <v>0</v>
      </c>
      <c r="AC18" s="139">
        <f>IF(ISNA(ArrivéeG!G170),0,ArrivéeG!G170)</f>
        <v>0</v>
      </c>
      <c r="AD18" s="140">
        <f>IF(AC18=0,0,75-'Classt Garcons'!AC18+1)</f>
        <v>0</v>
      </c>
      <c r="AE18" s="130">
        <f t="shared" si="0"/>
      </c>
      <c r="AF18" s="131" t="e">
        <f t="shared" si="1"/>
        <v>#VALUE!</v>
      </c>
      <c r="AG18" s="131" t="e">
        <f>IF(AF18&lt;=ArrivéeF!$S$3,AE18)</f>
        <v>#VALUE!</v>
      </c>
      <c r="AH18" s="132">
        <f t="shared" si="2"/>
      </c>
      <c r="AI18" s="130">
        <f t="shared" si="3"/>
      </c>
      <c r="AJ18" s="131" t="e">
        <f t="shared" si="4"/>
        <v>#VALUE!</v>
      </c>
      <c r="AK18" s="131" t="e">
        <f>IF(AJ18&lt;=#REF!,AI18)</f>
        <v>#VALUE!</v>
      </c>
      <c r="AL18" s="132">
        <f t="shared" si="5"/>
        <v>0</v>
      </c>
      <c r="AM18" s="130">
        <f t="shared" si="6"/>
      </c>
      <c r="AN18" s="131" t="e">
        <f t="shared" si="7"/>
        <v>#VALUE!</v>
      </c>
      <c r="AO18" s="131" t="e">
        <f>IF(AN18&lt;=#REF!,AM18)</f>
        <v>#VALUE!</v>
      </c>
      <c r="AP18" s="132">
        <f t="shared" si="8"/>
        <v>0</v>
      </c>
      <c r="AQ18" s="130">
        <f t="shared" si="9"/>
      </c>
      <c r="AR18" s="131" t="e">
        <f t="shared" si="10"/>
        <v>#VALUE!</v>
      </c>
      <c r="AS18" s="131" t="e">
        <f>IF(AR18&lt;=#REF!,AQ18)</f>
        <v>#VALUE!</v>
      </c>
      <c r="AT18" s="132">
        <f t="shared" si="11"/>
        <v>0</v>
      </c>
      <c r="AU18" s="130">
        <f t="shared" si="12"/>
      </c>
      <c r="AV18" s="131" t="e">
        <f t="shared" si="13"/>
        <v>#VALUE!</v>
      </c>
      <c r="AW18" s="131" t="e">
        <f>IF(AV18&lt;=#REF!,AU18)</f>
        <v>#VALUE!</v>
      </c>
      <c r="AX18" s="132">
        <f t="shared" si="14"/>
        <v>0</v>
      </c>
      <c r="AY18" s="130">
        <f t="shared" si="15"/>
      </c>
      <c r="AZ18" s="131" t="e">
        <f t="shared" si="16"/>
        <v>#VALUE!</v>
      </c>
      <c r="BA18" s="131" t="e">
        <f>IF(AZ18&lt;=#REF!,AY18)</f>
        <v>#VALUE!</v>
      </c>
      <c r="BB18" s="132">
        <f t="shared" si="17"/>
        <v>0</v>
      </c>
      <c r="BE18" s="133">
        <f t="shared" si="18"/>
        <v>0</v>
      </c>
      <c r="BF18" s="134">
        <f t="shared" si="19"/>
        <v>0</v>
      </c>
      <c r="BG18" s="135">
        <f t="shared" si="19"/>
        <v>0</v>
      </c>
    </row>
    <row r="19" spans="1:59" ht="69.75" customHeight="1">
      <c r="A19" s="137">
        <f>IF($D19=0,0,DOSSARDS!A17)</f>
        <v>0</v>
      </c>
      <c r="B19" s="138">
        <f>IF($D19=0,0,DOSSARDS!B17)</f>
        <v>0</v>
      </c>
      <c r="C19" s="138">
        <f>IF($D19=0,0,DOSSARDS!C17)</f>
        <v>0</v>
      </c>
      <c r="D19" s="139">
        <f>IF(ISNA(ArrivéeG!G21),0,ArrivéeG!G21)</f>
        <v>0</v>
      </c>
      <c r="E19" s="140">
        <f>IF(D19=0,0,75-'Classt Garcons'!D19+1)</f>
        <v>0</v>
      </c>
      <c r="F19" s="137">
        <f>IF($I19=0,0,DOSSARDS!D17)</f>
        <v>0</v>
      </c>
      <c r="G19" s="138">
        <f>IF($I19=0,0,DOSSARDS!E17)</f>
        <v>0</v>
      </c>
      <c r="H19" s="138">
        <f>IF($I19=0,0,DOSSARDS!F17)</f>
        <v>0</v>
      </c>
      <c r="I19" s="139">
        <f>IF(ISNA(ArrivéeG!G51),0,ArrivéeG!G51)</f>
        <v>0</v>
      </c>
      <c r="J19" s="140">
        <f>IF(I19=0,0,75-'Classt Garcons'!I19+1)</f>
        <v>0</v>
      </c>
      <c r="K19" s="137">
        <f>IF($N19=0,0,DOSSARDS!G17)</f>
        <v>0</v>
      </c>
      <c r="L19" s="138">
        <f>IF($N19=0,0,DOSSARDS!H17)</f>
        <v>0</v>
      </c>
      <c r="M19" s="138">
        <f>IF($N19=0,0,DOSSARDS!I17)</f>
        <v>0</v>
      </c>
      <c r="N19" s="139">
        <f>IF(ISNA(ArrivéeG!G81),0,ArrivéeG!G81)</f>
        <v>0</v>
      </c>
      <c r="O19" s="140">
        <f>IF(N19=0,0,75-'Classt Garcons'!N19+1)</f>
        <v>0</v>
      </c>
      <c r="P19" s="137">
        <f>IF($S19=0,0,DOSSARDS!J17)</f>
        <v>0</v>
      </c>
      <c r="Q19" s="138">
        <f>IF($S19=0,0,DOSSARDS!K17)</f>
        <v>0</v>
      </c>
      <c r="R19" s="138">
        <f>IF($S19=0,0,DOSSARDS!L17)</f>
        <v>0</v>
      </c>
      <c r="S19" s="139">
        <f>IF(ISNA(ArrivéeG!G111),0,ArrivéeG!G111)</f>
        <v>0</v>
      </c>
      <c r="T19" s="140">
        <f>IF(S19=0,0,75-'Classt Garcons'!S19+1)</f>
        <v>0</v>
      </c>
      <c r="U19" s="137">
        <f>IF($X19=0,0,DOSSARDS!M17)</f>
        <v>0</v>
      </c>
      <c r="V19" s="138">
        <f>IF($X19=0,0,DOSSARDS!N17)</f>
        <v>0</v>
      </c>
      <c r="W19" s="138">
        <f>IF($X19=0,0,DOSSARDS!O17)</f>
        <v>0</v>
      </c>
      <c r="X19" s="139">
        <f>IF(ISNA(ArrivéeG!G141),0,ArrivéeG!G141)</f>
        <v>0</v>
      </c>
      <c r="Y19" s="140">
        <f>IF(X19=0,0,75-'Classt Garcons'!X19+1)</f>
        <v>0</v>
      </c>
      <c r="Z19" s="137">
        <f>IF($AC19=0,0,DOSSARDS!P17)</f>
        <v>0</v>
      </c>
      <c r="AA19" s="138">
        <f>IF($AC19=0,0,DOSSARDS!Q17)</f>
        <v>0</v>
      </c>
      <c r="AB19" s="138">
        <f>IF($AC19=0,0,DOSSARDS!R17)</f>
        <v>0</v>
      </c>
      <c r="AC19" s="139">
        <f>IF(ISNA(ArrivéeG!G171),0,ArrivéeG!G171)</f>
        <v>0</v>
      </c>
      <c r="AD19" s="140">
        <f>IF(AC19=0,0,75-'Classt Garcons'!AC19+1)</f>
        <v>0</v>
      </c>
      <c r="AE19" s="130">
        <f t="shared" si="0"/>
      </c>
      <c r="AF19" s="131" t="e">
        <f t="shared" si="1"/>
        <v>#VALUE!</v>
      </c>
      <c r="AG19" s="131" t="e">
        <f>IF(AF19&lt;=ArrivéeF!$S$3,AE19)</f>
        <v>#VALUE!</v>
      </c>
      <c r="AH19" s="132">
        <f t="shared" si="2"/>
      </c>
      <c r="AI19" s="130">
        <f t="shared" si="3"/>
      </c>
      <c r="AJ19" s="131" t="e">
        <f t="shared" si="4"/>
        <v>#VALUE!</v>
      </c>
      <c r="AK19" s="131" t="e">
        <f>IF(AJ19&lt;=#REF!,AI19)</f>
        <v>#VALUE!</v>
      </c>
      <c r="AL19" s="132">
        <f t="shared" si="5"/>
        <v>0</v>
      </c>
      <c r="AM19" s="130">
        <f t="shared" si="6"/>
      </c>
      <c r="AN19" s="131" t="e">
        <f t="shared" si="7"/>
        <v>#VALUE!</v>
      </c>
      <c r="AO19" s="131" t="e">
        <f>IF(AN19&lt;=#REF!,AM19)</f>
        <v>#VALUE!</v>
      </c>
      <c r="AP19" s="132">
        <f t="shared" si="8"/>
        <v>0</v>
      </c>
      <c r="AQ19" s="130">
        <f t="shared" si="9"/>
      </c>
      <c r="AR19" s="131" t="e">
        <f t="shared" si="10"/>
        <v>#VALUE!</v>
      </c>
      <c r="AS19" s="131" t="e">
        <f>IF(AR19&lt;=#REF!,AQ19)</f>
        <v>#VALUE!</v>
      </c>
      <c r="AT19" s="132">
        <f t="shared" si="11"/>
        <v>0</v>
      </c>
      <c r="AU19" s="130">
        <f t="shared" si="12"/>
      </c>
      <c r="AV19" s="131" t="e">
        <f t="shared" si="13"/>
        <v>#VALUE!</v>
      </c>
      <c r="AW19" s="131" t="e">
        <f>IF(AV19&lt;=#REF!,AU19)</f>
        <v>#VALUE!</v>
      </c>
      <c r="AX19" s="132">
        <f t="shared" si="14"/>
        <v>0</v>
      </c>
      <c r="AY19" s="130">
        <f t="shared" si="15"/>
      </c>
      <c r="AZ19" s="131" t="e">
        <f t="shared" si="16"/>
        <v>#VALUE!</v>
      </c>
      <c r="BA19" s="131" t="e">
        <f>IF(AZ19&lt;=#REF!,AY19)</f>
        <v>#VALUE!</v>
      </c>
      <c r="BB19" s="132">
        <f t="shared" si="17"/>
        <v>0</v>
      </c>
      <c r="BE19" s="133">
        <f t="shared" si="18"/>
        <v>0</v>
      </c>
      <c r="BF19" s="134">
        <f t="shared" si="19"/>
        <v>0</v>
      </c>
      <c r="BG19" s="135">
        <f t="shared" si="19"/>
        <v>0</v>
      </c>
    </row>
    <row r="20" spans="1:59" ht="69.75" customHeight="1">
      <c r="A20" s="137">
        <f>IF($D20=0,0,DOSSARDS!A18)</f>
        <v>0</v>
      </c>
      <c r="B20" s="138">
        <f>IF($D20=0,0,DOSSARDS!B18)</f>
        <v>0</v>
      </c>
      <c r="C20" s="138">
        <f>IF($D20=0,0,DOSSARDS!C18)</f>
        <v>0</v>
      </c>
      <c r="D20" s="139">
        <f>IF(ISNA(ArrivéeG!G22),0,ArrivéeG!G22)</f>
        <v>0</v>
      </c>
      <c r="E20" s="140">
        <f>IF(D20=0,0,75-'Classt Garcons'!D20+1)</f>
        <v>0</v>
      </c>
      <c r="F20" s="137">
        <f>IF($I20=0,0,DOSSARDS!D18)</f>
        <v>0</v>
      </c>
      <c r="G20" s="138">
        <f>IF($I20=0,0,DOSSARDS!E18)</f>
        <v>0</v>
      </c>
      <c r="H20" s="138">
        <f>IF($I20=0,0,DOSSARDS!F18)</f>
        <v>0</v>
      </c>
      <c r="I20" s="139">
        <f>IF(ISNA(ArrivéeG!G52),0,ArrivéeG!G52)</f>
        <v>0</v>
      </c>
      <c r="J20" s="140">
        <f>IF(I20=0,0,75-'Classt Garcons'!I20+1)</f>
        <v>0</v>
      </c>
      <c r="K20" s="137">
        <f>IF($N20=0,0,DOSSARDS!G18)</f>
        <v>0</v>
      </c>
      <c r="L20" s="138">
        <f>IF($N20=0,0,DOSSARDS!H18)</f>
        <v>0</v>
      </c>
      <c r="M20" s="138">
        <f>IF($N20=0,0,DOSSARDS!I18)</f>
        <v>0</v>
      </c>
      <c r="N20" s="139">
        <f>IF(ISNA(ArrivéeG!G82),0,ArrivéeG!G82)</f>
        <v>0</v>
      </c>
      <c r="O20" s="140">
        <f>IF(N20=0,0,75-'Classt Garcons'!N20+1)</f>
        <v>0</v>
      </c>
      <c r="P20" s="137">
        <f>IF($S20=0,0,DOSSARDS!J18)</f>
        <v>0</v>
      </c>
      <c r="Q20" s="138">
        <f>IF($S20=0,0,DOSSARDS!K18)</f>
        <v>0</v>
      </c>
      <c r="R20" s="138">
        <f>IF($S20=0,0,DOSSARDS!L18)</f>
        <v>0</v>
      </c>
      <c r="S20" s="139">
        <f>IF(ISNA(ArrivéeG!G112),0,ArrivéeG!G112)</f>
        <v>0</v>
      </c>
      <c r="T20" s="140">
        <f>IF(S20=0,0,75-'Classt Garcons'!S20+1)</f>
        <v>0</v>
      </c>
      <c r="U20" s="137">
        <f>IF($X20=0,0,DOSSARDS!M18)</f>
        <v>0</v>
      </c>
      <c r="V20" s="138">
        <f>IF($X20=0,0,DOSSARDS!N18)</f>
        <v>0</v>
      </c>
      <c r="W20" s="138">
        <f>IF($X20=0,0,DOSSARDS!O18)</f>
        <v>0</v>
      </c>
      <c r="X20" s="139">
        <f>IF(ISNA(ArrivéeG!G142),0,ArrivéeG!G142)</f>
        <v>0</v>
      </c>
      <c r="Y20" s="140">
        <f>IF(X20=0,0,75-'Classt Garcons'!X20+1)</f>
        <v>0</v>
      </c>
      <c r="Z20" s="137">
        <f>IF($AC20=0,0,DOSSARDS!P18)</f>
        <v>0</v>
      </c>
      <c r="AA20" s="138">
        <f>IF($AC20=0,0,DOSSARDS!Q18)</f>
        <v>0</v>
      </c>
      <c r="AB20" s="138">
        <f>IF($AC20=0,0,DOSSARDS!R18)</f>
        <v>0</v>
      </c>
      <c r="AC20" s="139">
        <f>IF(ISNA(ArrivéeG!G172),0,ArrivéeG!G172)</f>
        <v>0</v>
      </c>
      <c r="AD20" s="140">
        <f>IF(AC20=0,0,75-'Classt Garcons'!AC20+1)</f>
        <v>0</v>
      </c>
      <c r="AE20" s="130">
        <f t="shared" si="0"/>
      </c>
      <c r="AF20" s="131" t="e">
        <f t="shared" si="1"/>
        <v>#VALUE!</v>
      </c>
      <c r="AG20" s="131" t="e">
        <f>IF(AF20&lt;=ArrivéeF!$S$3,AE20)</f>
        <v>#VALUE!</v>
      </c>
      <c r="AH20" s="132">
        <f t="shared" si="2"/>
      </c>
      <c r="AI20" s="130">
        <f t="shared" si="3"/>
      </c>
      <c r="AJ20" s="131" t="e">
        <f t="shared" si="4"/>
        <v>#VALUE!</v>
      </c>
      <c r="AK20" s="131" t="e">
        <f>IF(AJ20&lt;=#REF!,AI20)</f>
        <v>#VALUE!</v>
      </c>
      <c r="AL20" s="132">
        <f t="shared" si="5"/>
        <v>0</v>
      </c>
      <c r="AM20" s="130">
        <f t="shared" si="6"/>
      </c>
      <c r="AN20" s="131" t="e">
        <f t="shared" si="7"/>
        <v>#VALUE!</v>
      </c>
      <c r="AO20" s="131" t="e">
        <f>IF(AN20&lt;=#REF!,AM20)</f>
        <v>#VALUE!</v>
      </c>
      <c r="AP20" s="132">
        <f t="shared" si="8"/>
        <v>0</v>
      </c>
      <c r="AQ20" s="130">
        <f t="shared" si="9"/>
      </c>
      <c r="AR20" s="131" t="e">
        <f t="shared" si="10"/>
        <v>#VALUE!</v>
      </c>
      <c r="AS20" s="131" t="e">
        <f>IF(AR20&lt;=#REF!,AQ20)</f>
        <v>#VALUE!</v>
      </c>
      <c r="AT20" s="132">
        <f t="shared" si="11"/>
        <v>0</v>
      </c>
      <c r="AU20" s="130">
        <f t="shared" si="12"/>
      </c>
      <c r="AV20" s="131" t="e">
        <f t="shared" si="13"/>
        <v>#VALUE!</v>
      </c>
      <c r="AW20" s="131" t="e">
        <f>IF(AV20&lt;=#REF!,AU20)</f>
        <v>#VALUE!</v>
      </c>
      <c r="AX20" s="132">
        <f t="shared" si="14"/>
        <v>0</v>
      </c>
      <c r="AY20" s="130">
        <f t="shared" si="15"/>
      </c>
      <c r="AZ20" s="131" t="e">
        <f t="shared" si="16"/>
        <v>#VALUE!</v>
      </c>
      <c r="BA20" s="131" t="e">
        <f>IF(AZ20&lt;=#REF!,AY20)</f>
        <v>#VALUE!</v>
      </c>
      <c r="BB20" s="132">
        <f t="shared" si="17"/>
        <v>0</v>
      </c>
      <c r="BE20" s="133">
        <f t="shared" si="18"/>
        <v>0</v>
      </c>
      <c r="BF20" s="134">
        <f t="shared" si="19"/>
        <v>0</v>
      </c>
      <c r="BG20" s="135">
        <f t="shared" si="19"/>
        <v>0</v>
      </c>
    </row>
    <row r="21" spans="1:59" ht="69.75" customHeight="1">
      <c r="A21" s="137">
        <f>IF($D21=0,0,DOSSARDS!A19)</f>
        <v>0</v>
      </c>
      <c r="B21" s="138">
        <f>IF($D21=0,0,DOSSARDS!B19)</f>
        <v>0</v>
      </c>
      <c r="C21" s="138">
        <f>IF($D21=0,0,DOSSARDS!C19)</f>
        <v>0</v>
      </c>
      <c r="D21" s="139">
        <f>IF(ISNA(ArrivéeG!G23),0,ArrivéeG!G23)</f>
        <v>0</v>
      </c>
      <c r="E21" s="140">
        <f>IF(D21=0,0,75-'Classt Garcons'!D21+1)</f>
        <v>0</v>
      </c>
      <c r="F21" s="137">
        <f>IF($I21=0,0,DOSSARDS!D19)</f>
        <v>0</v>
      </c>
      <c r="G21" s="138">
        <f>IF($I21=0,0,DOSSARDS!E19)</f>
        <v>0</v>
      </c>
      <c r="H21" s="138">
        <f>IF($I21=0,0,DOSSARDS!F19)</f>
        <v>0</v>
      </c>
      <c r="I21" s="139">
        <f>IF(ISNA(ArrivéeG!G53),0,ArrivéeG!G53)</f>
        <v>0</v>
      </c>
      <c r="J21" s="140">
        <f>IF(I21=0,0,75-'Classt Garcons'!I21+1)</f>
        <v>0</v>
      </c>
      <c r="K21" s="137">
        <f>IF($N21=0,0,DOSSARDS!G19)</f>
        <v>0</v>
      </c>
      <c r="L21" s="138">
        <f>IF($N21=0,0,DOSSARDS!H19)</f>
        <v>0</v>
      </c>
      <c r="M21" s="138">
        <f>IF($N21=0,0,DOSSARDS!I19)</f>
        <v>0</v>
      </c>
      <c r="N21" s="139">
        <f>IF(ISNA(ArrivéeG!G83),0,ArrivéeG!G83)</f>
        <v>0</v>
      </c>
      <c r="O21" s="140">
        <f>IF(N21=0,0,75-'Classt Garcons'!N21+1)</f>
        <v>0</v>
      </c>
      <c r="P21" s="137">
        <f>IF($S21=0,0,DOSSARDS!J19)</f>
        <v>0</v>
      </c>
      <c r="Q21" s="138">
        <f>IF($S21=0,0,DOSSARDS!K19)</f>
        <v>0</v>
      </c>
      <c r="R21" s="138">
        <f>IF($S21=0,0,DOSSARDS!L19)</f>
        <v>0</v>
      </c>
      <c r="S21" s="139">
        <f>IF(ISNA(ArrivéeG!G113),0,ArrivéeG!G113)</f>
        <v>0</v>
      </c>
      <c r="T21" s="140">
        <f>IF(S21=0,0,75-'Classt Garcons'!S21+1)</f>
        <v>0</v>
      </c>
      <c r="U21" s="137">
        <f>IF($X21=0,0,DOSSARDS!M19)</f>
        <v>0</v>
      </c>
      <c r="V21" s="138">
        <f>IF($X21=0,0,DOSSARDS!N19)</f>
        <v>0</v>
      </c>
      <c r="W21" s="138">
        <f>IF($X21=0,0,DOSSARDS!O19)</f>
        <v>0</v>
      </c>
      <c r="X21" s="139">
        <f>IF(ISNA(ArrivéeG!G143),0,ArrivéeG!G143)</f>
        <v>0</v>
      </c>
      <c r="Y21" s="140">
        <f>IF(X21=0,0,75-'Classt Garcons'!X21+1)</f>
        <v>0</v>
      </c>
      <c r="Z21" s="137">
        <f>IF($AC21=0,0,DOSSARDS!P19)</f>
        <v>0</v>
      </c>
      <c r="AA21" s="138">
        <f>IF($AC21=0,0,DOSSARDS!Q19)</f>
        <v>0</v>
      </c>
      <c r="AB21" s="138">
        <f>IF($AC21=0,0,DOSSARDS!R19)</f>
        <v>0</v>
      </c>
      <c r="AC21" s="139">
        <f>IF(ISNA(ArrivéeG!G173),0,ArrivéeG!G173)</f>
        <v>0</v>
      </c>
      <c r="AD21" s="140">
        <f>IF(AC21=0,0,75-'Classt Garcons'!AC21+1)</f>
        <v>0</v>
      </c>
      <c r="AE21" s="130">
        <f t="shared" si="0"/>
      </c>
      <c r="AF21" s="131" t="e">
        <f t="shared" si="1"/>
        <v>#VALUE!</v>
      </c>
      <c r="AG21" s="131" t="e">
        <f>IF(AF21&lt;=ArrivéeF!$S$3,AE21)</f>
        <v>#VALUE!</v>
      </c>
      <c r="AH21" s="132">
        <f t="shared" si="2"/>
      </c>
      <c r="AI21" s="130">
        <f t="shared" si="3"/>
      </c>
      <c r="AJ21" s="131" t="e">
        <f t="shared" si="4"/>
        <v>#VALUE!</v>
      </c>
      <c r="AK21" s="131" t="e">
        <f>IF(AJ21&lt;=#REF!,AI21)</f>
        <v>#VALUE!</v>
      </c>
      <c r="AL21" s="132">
        <f t="shared" si="5"/>
        <v>0</v>
      </c>
      <c r="AM21" s="130">
        <f t="shared" si="6"/>
      </c>
      <c r="AN21" s="131" t="e">
        <f t="shared" si="7"/>
        <v>#VALUE!</v>
      </c>
      <c r="AO21" s="131" t="e">
        <f>IF(AN21&lt;=#REF!,AM21)</f>
        <v>#VALUE!</v>
      </c>
      <c r="AP21" s="132">
        <f t="shared" si="8"/>
        <v>0</v>
      </c>
      <c r="AQ21" s="130">
        <f t="shared" si="9"/>
      </c>
      <c r="AR21" s="131" t="e">
        <f t="shared" si="10"/>
        <v>#VALUE!</v>
      </c>
      <c r="AS21" s="131" t="e">
        <f>IF(AR21&lt;=#REF!,AQ21)</f>
        <v>#VALUE!</v>
      </c>
      <c r="AT21" s="132">
        <f t="shared" si="11"/>
        <v>0</v>
      </c>
      <c r="AU21" s="130">
        <f t="shared" si="12"/>
      </c>
      <c r="AV21" s="131" t="e">
        <f t="shared" si="13"/>
        <v>#VALUE!</v>
      </c>
      <c r="AW21" s="131" t="e">
        <f>IF(AV21&lt;=#REF!,AU21)</f>
        <v>#VALUE!</v>
      </c>
      <c r="AX21" s="132">
        <f t="shared" si="14"/>
        <v>0</v>
      </c>
      <c r="AY21" s="130">
        <f t="shared" si="15"/>
      </c>
      <c r="AZ21" s="131" t="e">
        <f t="shared" si="16"/>
        <v>#VALUE!</v>
      </c>
      <c r="BA21" s="131" t="e">
        <f>IF(AZ21&lt;=#REF!,AY21)</f>
        <v>#VALUE!</v>
      </c>
      <c r="BB21" s="132">
        <f t="shared" si="17"/>
        <v>0</v>
      </c>
      <c r="BE21" s="133">
        <f t="shared" si="18"/>
        <v>0</v>
      </c>
      <c r="BF21" s="134">
        <f t="shared" si="19"/>
        <v>0</v>
      </c>
      <c r="BG21" s="135">
        <f t="shared" si="19"/>
        <v>0</v>
      </c>
    </row>
    <row r="22" spans="1:59" ht="69.75" customHeight="1">
      <c r="A22" s="137">
        <f>IF($D22=0,0,DOSSARDS!A20)</f>
        <v>0</v>
      </c>
      <c r="B22" s="138">
        <f>IF($D22=0,0,DOSSARDS!B20)</f>
        <v>0</v>
      </c>
      <c r="C22" s="138">
        <f>IF($D22=0,0,DOSSARDS!C20)</f>
        <v>0</v>
      </c>
      <c r="D22" s="139">
        <f>IF(ISNA(ArrivéeG!G24),0,ArrivéeG!G24)</f>
        <v>0</v>
      </c>
      <c r="E22" s="140">
        <f>IF(D22=0,0,75-'Classt Garcons'!D22+1)</f>
        <v>0</v>
      </c>
      <c r="F22" s="137">
        <f>IF($I22=0,0,DOSSARDS!D20)</f>
        <v>0</v>
      </c>
      <c r="G22" s="138">
        <f>IF($I22=0,0,DOSSARDS!E20)</f>
        <v>0</v>
      </c>
      <c r="H22" s="138">
        <f>IF($I22=0,0,DOSSARDS!F20)</f>
        <v>0</v>
      </c>
      <c r="I22" s="139">
        <f>IF(ISNA(ArrivéeG!G54),0,ArrivéeG!G54)</f>
        <v>0</v>
      </c>
      <c r="J22" s="140">
        <f>IF(I22=0,0,75-'Classt Garcons'!I22+1)</f>
        <v>0</v>
      </c>
      <c r="K22" s="137">
        <f>IF($N22=0,0,DOSSARDS!G20)</f>
        <v>0</v>
      </c>
      <c r="L22" s="138">
        <f>IF($N22=0,0,DOSSARDS!H20)</f>
        <v>0</v>
      </c>
      <c r="M22" s="138">
        <f>IF($N22=0,0,DOSSARDS!I20)</f>
        <v>0</v>
      </c>
      <c r="N22" s="139">
        <f>IF(ISNA(ArrivéeG!G84),0,ArrivéeG!G84)</f>
        <v>0</v>
      </c>
      <c r="O22" s="140">
        <f>IF(N22=0,0,75-'Classt Garcons'!N22+1)</f>
        <v>0</v>
      </c>
      <c r="P22" s="137">
        <f>IF($S22=0,0,DOSSARDS!J20)</f>
        <v>0</v>
      </c>
      <c r="Q22" s="138">
        <f>IF($S22=0,0,DOSSARDS!K20)</f>
        <v>0</v>
      </c>
      <c r="R22" s="138">
        <f>IF($S22=0,0,DOSSARDS!L20)</f>
        <v>0</v>
      </c>
      <c r="S22" s="139">
        <f>IF(ISNA(ArrivéeG!G114),0,ArrivéeG!G114)</f>
        <v>0</v>
      </c>
      <c r="T22" s="140">
        <f>IF(S22=0,0,75-'Classt Garcons'!S22+1)</f>
        <v>0</v>
      </c>
      <c r="U22" s="137">
        <f>IF($X22=0,0,DOSSARDS!M20)</f>
        <v>0</v>
      </c>
      <c r="V22" s="138">
        <f>IF($X22=0,0,DOSSARDS!N20)</f>
        <v>0</v>
      </c>
      <c r="W22" s="138">
        <f>IF($X22=0,0,DOSSARDS!O20)</f>
        <v>0</v>
      </c>
      <c r="X22" s="139">
        <f>IF(ISNA(ArrivéeG!G144),0,ArrivéeG!G144)</f>
        <v>0</v>
      </c>
      <c r="Y22" s="140">
        <f>IF(X22=0,0,75-'Classt Garcons'!X22+1)</f>
        <v>0</v>
      </c>
      <c r="Z22" s="137">
        <f>IF($AC22=0,0,DOSSARDS!P20)</f>
        <v>0</v>
      </c>
      <c r="AA22" s="138">
        <f>IF($AC22=0,0,DOSSARDS!Q20)</f>
        <v>0</v>
      </c>
      <c r="AB22" s="138">
        <f>IF($AC22=0,0,DOSSARDS!R20)</f>
        <v>0</v>
      </c>
      <c r="AC22" s="139">
        <f>IF(ISNA(ArrivéeG!G174),0,ArrivéeG!G174)</f>
        <v>0</v>
      </c>
      <c r="AD22" s="140">
        <f>IF(AC22=0,0,75-'Classt Garcons'!AC22+1)</f>
        <v>0</v>
      </c>
      <c r="AE22" s="130">
        <f t="shared" si="0"/>
      </c>
      <c r="AF22" s="131" t="e">
        <f t="shared" si="1"/>
        <v>#VALUE!</v>
      </c>
      <c r="AG22" s="131" t="e">
        <f>IF(AF22&lt;=ArrivéeF!$S$3,AE22)</f>
        <v>#VALUE!</v>
      </c>
      <c r="AH22" s="132">
        <f t="shared" si="2"/>
      </c>
      <c r="AI22" s="130">
        <f t="shared" si="3"/>
      </c>
      <c r="AJ22" s="131" t="e">
        <f t="shared" si="4"/>
        <v>#VALUE!</v>
      </c>
      <c r="AK22" s="131" t="e">
        <f>IF(AJ22&lt;=#REF!,AI22)</f>
        <v>#VALUE!</v>
      </c>
      <c r="AL22" s="132">
        <f t="shared" si="5"/>
        <v>0</v>
      </c>
      <c r="AM22" s="130">
        <f t="shared" si="6"/>
      </c>
      <c r="AN22" s="131" t="e">
        <f t="shared" si="7"/>
        <v>#VALUE!</v>
      </c>
      <c r="AO22" s="131" t="e">
        <f>IF(AN22&lt;=#REF!,AM22)</f>
        <v>#VALUE!</v>
      </c>
      <c r="AP22" s="132">
        <f t="shared" si="8"/>
        <v>0</v>
      </c>
      <c r="AQ22" s="130">
        <f t="shared" si="9"/>
      </c>
      <c r="AR22" s="131" t="e">
        <f t="shared" si="10"/>
        <v>#VALUE!</v>
      </c>
      <c r="AS22" s="131" t="e">
        <f>IF(AR22&lt;=#REF!,AQ22)</f>
        <v>#VALUE!</v>
      </c>
      <c r="AT22" s="132">
        <f t="shared" si="11"/>
        <v>0</v>
      </c>
      <c r="AU22" s="130">
        <f t="shared" si="12"/>
      </c>
      <c r="AV22" s="131" t="e">
        <f t="shared" si="13"/>
        <v>#VALUE!</v>
      </c>
      <c r="AW22" s="131" t="e">
        <f>IF(AV22&lt;=#REF!,AU22)</f>
        <v>#VALUE!</v>
      </c>
      <c r="AX22" s="132">
        <f t="shared" si="14"/>
        <v>0</v>
      </c>
      <c r="AY22" s="130">
        <f t="shared" si="15"/>
      </c>
      <c r="AZ22" s="131" t="e">
        <f t="shared" si="16"/>
        <v>#VALUE!</v>
      </c>
      <c r="BA22" s="131" t="e">
        <f>IF(AZ22&lt;=#REF!,AY22)</f>
        <v>#VALUE!</v>
      </c>
      <c r="BB22" s="132">
        <f t="shared" si="17"/>
        <v>0</v>
      </c>
      <c r="BE22" s="133">
        <f t="shared" si="18"/>
        <v>0</v>
      </c>
      <c r="BF22" s="134">
        <f t="shared" si="19"/>
        <v>0</v>
      </c>
      <c r="BG22" s="135">
        <f t="shared" si="19"/>
        <v>0</v>
      </c>
    </row>
    <row r="23" spans="1:59" ht="69.75" customHeight="1">
      <c r="A23" s="137">
        <f>IF($D23=0,0,DOSSARDS!A21)</f>
        <v>0</v>
      </c>
      <c r="B23" s="138">
        <f>IF($D23=0,0,DOSSARDS!B21)</f>
        <v>0</v>
      </c>
      <c r="C23" s="138">
        <f>IF($D23=0,0,DOSSARDS!C21)</f>
        <v>0</v>
      </c>
      <c r="D23" s="139">
        <f>IF(ISNA(ArrivéeG!G25),0,ArrivéeG!G25)</f>
        <v>0</v>
      </c>
      <c r="E23" s="140">
        <f>IF(D23=0,0,75-'Classt Garcons'!D23+1)</f>
        <v>0</v>
      </c>
      <c r="F23" s="137">
        <f>IF($I23=0,0,DOSSARDS!D21)</f>
        <v>0</v>
      </c>
      <c r="G23" s="138">
        <f>IF($I23=0,0,DOSSARDS!E21)</f>
        <v>0</v>
      </c>
      <c r="H23" s="138">
        <f>IF($I23=0,0,DOSSARDS!F21)</f>
        <v>0</v>
      </c>
      <c r="I23" s="139">
        <f>IF(ISNA(ArrivéeG!G55),0,ArrivéeG!G55)</f>
        <v>0</v>
      </c>
      <c r="J23" s="140">
        <f>IF(I23=0,0,75-'Classt Garcons'!I23+1)</f>
        <v>0</v>
      </c>
      <c r="K23" s="137">
        <f>IF($N23=0,0,DOSSARDS!G21)</f>
        <v>0</v>
      </c>
      <c r="L23" s="138">
        <f>IF($N23=0,0,DOSSARDS!H21)</f>
        <v>0</v>
      </c>
      <c r="M23" s="138">
        <f>IF($N23=0,0,DOSSARDS!I21)</f>
        <v>0</v>
      </c>
      <c r="N23" s="139">
        <f>IF(ISNA(ArrivéeG!G85),0,ArrivéeG!G85)</f>
        <v>0</v>
      </c>
      <c r="O23" s="140">
        <f>IF(N23=0,0,75-'Classt Garcons'!N23+1)</f>
        <v>0</v>
      </c>
      <c r="P23" s="137">
        <f>IF($S23=0,0,DOSSARDS!J21)</f>
        <v>0</v>
      </c>
      <c r="Q23" s="138">
        <f>IF($S23=0,0,DOSSARDS!K21)</f>
        <v>0</v>
      </c>
      <c r="R23" s="138">
        <f>IF($S23=0,0,DOSSARDS!L21)</f>
        <v>0</v>
      </c>
      <c r="S23" s="139">
        <f>IF(ISNA(ArrivéeG!G115),0,ArrivéeG!G115)</f>
        <v>0</v>
      </c>
      <c r="T23" s="140">
        <f>IF(S23=0,0,75-'Classt Garcons'!S23+1)</f>
        <v>0</v>
      </c>
      <c r="U23" s="137">
        <f>IF($X23=0,0,DOSSARDS!M21)</f>
        <v>0</v>
      </c>
      <c r="V23" s="138">
        <f>IF($X23=0,0,DOSSARDS!N21)</f>
        <v>0</v>
      </c>
      <c r="W23" s="138">
        <f>IF($X23=0,0,DOSSARDS!O21)</f>
        <v>0</v>
      </c>
      <c r="X23" s="139">
        <f>IF(ISNA(ArrivéeG!G145),0,ArrivéeG!G145)</f>
        <v>0</v>
      </c>
      <c r="Y23" s="140">
        <f>IF(X23=0,0,75-'Classt Garcons'!X23+1)</f>
        <v>0</v>
      </c>
      <c r="Z23" s="137">
        <f>IF($AC23=0,0,DOSSARDS!P21)</f>
        <v>0</v>
      </c>
      <c r="AA23" s="138">
        <f>IF($AC23=0,0,DOSSARDS!Q21)</f>
        <v>0</v>
      </c>
      <c r="AB23" s="138">
        <f>IF($AC23=0,0,DOSSARDS!R21)</f>
        <v>0</v>
      </c>
      <c r="AC23" s="139">
        <f>IF(ISNA(ArrivéeG!G175),0,ArrivéeG!G175)</f>
        <v>0</v>
      </c>
      <c r="AD23" s="140">
        <f>IF(AC23=0,0,75-'Classt Garcons'!AC23+1)</f>
        <v>0</v>
      </c>
      <c r="AE23" s="130">
        <f t="shared" si="0"/>
      </c>
      <c r="AF23" s="131" t="e">
        <f t="shared" si="1"/>
        <v>#VALUE!</v>
      </c>
      <c r="AG23" s="131" t="e">
        <f>IF(AF23&lt;=ArrivéeF!$S$3,AE23)</f>
        <v>#VALUE!</v>
      </c>
      <c r="AH23" s="132">
        <f t="shared" si="2"/>
      </c>
      <c r="AI23" s="130">
        <f t="shared" si="3"/>
      </c>
      <c r="AJ23" s="131" t="e">
        <f t="shared" si="4"/>
        <v>#VALUE!</v>
      </c>
      <c r="AK23" s="131" t="e">
        <f>IF(AJ23&lt;=#REF!,AI23)</f>
        <v>#VALUE!</v>
      </c>
      <c r="AL23" s="132">
        <f t="shared" si="5"/>
        <v>0</v>
      </c>
      <c r="AM23" s="130">
        <f t="shared" si="6"/>
      </c>
      <c r="AN23" s="131" t="e">
        <f t="shared" si="7"/>
        <v>#VALUE!</v>
      </c>
      <c r="AO23" s="131" t="e">
        <f>IF(AN23&lt;=#REF!,AM23)</f>
        <v>#VALUE!</v>
      </c>
      <c r="AP23" s="132">
        <f t="shared" si="8"/>
        <v>0</v>
      </c>
      <c r="AQ23" s="130">
        <f t="shared" si="9"/>
      </c>
      <c r="AR23" s="131" t="e">
        <f t="shared" si="10"/>
        <v>#VALUE!</v>
      </c>
      <c r="AS23" s="131" t="e">
        <f>IF(AR23&lt;=#REF!,AQ23)</f>
        <v>#VALUE!</v>
      </c>
      <c r="AT23" s="132">
        <f t="shared" si="11"/>
        <v>0</v>
      </c>
      <c r="AU23" s="130">
        <f t="shared" si="12"/>
      </c>
      <c r="AV23" s="131" t="e">
        <f t="shared" si="13"/>
        <v>#VALUE!</v>
      </c>
      <c r="AW23" s="131" t="e">
        <f>IF(AV23&lt;=#REF!,AU23)</f>
        <v>#VALUE!</v>
      </c>
      <c r="AX23" s="132">
        <f t="shared" si="14"/>
        <v>0</v>
      </c>
      <c r="AY23" s="130">
        <f t="shared" si="15"/>
      </c>
      <c r="AZ23" s="131" t="e">
        <f t="shared" si="16"/>
        <v>#VALUE!</v>
      </c>
      <c r="BA23" s="131" t="e">
        <f>IF(AZ23&lt;=#REF!,AY23)</f>
        <v>#VALUE!</v>
      </c>
      <c r="BB23" s="132">
        <f t="shared" si="17"/>
        <v>0</v>
      </c>
      <c r="BE23" s="133">
        <f t="shared" si="18"/>
        <v>0</v>
      </c>
      <c r="BF23" s="134">
        <f t="shared" si="19"/>
        <v>0</v>
      </c>
      <c r="BG23" s="135">
        <f t="shared" si="19"/>
        <v>0</v>
      </c>
    </row>
    <row r="24" spans="1:59" ht="69.75" customHeight="1">
      <c r="A24" s="137">
        <f>IF($D24=0,0,DOSSARDS!A22)</f>
        <v>0</v>
      </c>
      <c r="B24" s="138">
        <f>IF($D24=0,0,DOSSARDS!B22)</f>
        <v>0</v>
      </c>
      <c r="C24" s="138">
        <f>IF($D24=0,0,DOSSARDS!C22)</f>
        <v>0</v>
      </c>
      <c r="D24" s="139">
        <f>IF(ISNA(ArrivéeG!G26),0,ArrivéeG!G26)</f>
        <v>0</v>
      </c>
      <c r="E24" s="140">
        <f>IF(D24=0,0,75-'Classt Garcons'!D24+1)</f>
        <v>0</v>
      </c>
      <c r="F24" s="137">
        <f>IF($I24=0,0,DOSSARDS!D22)</f>
        <v>0</v>
      </c>
      <c r="G24" s="138">
        <f>IF($I24=0,0,DOSSARDS!E22)</f>
        <v>0</v>
      </c>
      <c r="H24" s="138">
        <f>IF($I24=0,0,DOSSARDS!F22)</f>
        <v>0</v>
      </c>
      <c r="I24" s="139">
        <f>IF(ISNA(ArrivéeG!G56),0,ArrivéeG!G56)</f>
        <v>0</v>
      </c>
      <c r="J24" s="140">
        <f>IF(I24=0,0,75-'Classt Garcons'!I24+1)</f>
        <v>0</v>
      </c>
      <c r="K24" s="137">
        <f>IF($N24=0,0,DOSSARDS!G22)</f>
        <v>0</v>
      </c>
      <c r="L24" s="138">
        <f>IF($N24=0,0,DOSSARDS!H22)</f>
        <v>0</v>
      </c>
      <c r="M24" s="138">
        <f>IF($N24=0,0,DOSSARDS!I22)</f>
        <v>0</v>
      </c>
      <c r="N24" s="139">
        <f>IF(ISNA(ArrivéeG!G86),0,ArrivéeG!G86)</f>
        <v>0</v>
      </c>
      <c r="O24" s="140">
        <f>IF(N24=0,0,75-'Classt Garcons'!N24+1)</f>
        <v>0</v>
      </c>
      <c r="P24" s="137">
        <f>IF($S24=0,0,DOSSARDS!J22)</f>
        <v>0</v>
      </c>
      <c r="Q24" s="138">
        <f>IF($S24=0,0,DOSSARDS!K22)</f>
        <v>0</v>
      </c>
      <c r="R24" s="138">
        <f>IF($S24=0,0,DOSSARDS!L22)</f>
        <v>0</v>
      </c>
      <c r="S24" s="139">
        <f>IF(ISNA(ArrivéeG!G116),0,ArrivéeG!G116)</f>
        <v>0</v>
      </c>
      <c r="T24" s="140">
        <f>IF(S24=0,0,75-'Classt Garcons'!S24+1)</f>
        <v>0</v>
      </c>
      <c r="U24" s="137">
        <f>IF($X24=0,0,DOSSARDS!M22)</f>
        <v>0</v>
      </c>
      <c r="V24" s="138">
        <f>IF($X24=0,0,DOSSARDS!N22)</f>
        <v>0</v>
      </c>
      <c r="W24" s="138">
        <f>IF($X24=0,0,DOSSARDS!O22)</f>
        <v>0</v>
      </c>
      <c r="X24" s="139">
        <f>IF(ISNA(ArrivéeG!G146),0,ArrivéeG!G146)</f>
        <v>0</v>
      </c>
      <c r="Y24" s="140">
        <f>IF(X24=0,0,75-'Classt Garcons'!X24+1)</f>
        <v>0</v>
      </c>
      <c r="Z24" s="137">
        <f>IF($AC24=0,0,DOSSARDS!P22)</f>
        <v>0</v>
      </c>
      <c r="AA24" s="138">
        <f>IF($AC24=0,0,DOSSARDS!Q22)</f>
        <v>0</v>
      </c>
      <c r="AB24" s="138">
        <f>IF($AC24=0,0,DOSSARDS!R22)</f>
        <v>0</v>
      </c>
      <c r="AC24" s="139">
        <f>IF(ISNA(ArrivéeG!G176),0,ArrivéeG!G176)</f>
        <v>0</v>
      </c>
      <c r="AD24" s="140">
        <f>IF(AC24=0,0,75-'Classt Garcons'!AC24+1)</f>
        <v>0</v>
      </c>
      <c r="AE24" s="130">
        <f t="shared" si="0"/>
      </c>
      <c r="AF24" s="131" t="e">
        <f t="shared" si="1"/>
        <v>#VALUE!</v>
      </c>
      <c r="AG24" s="131" t="e">
        <f>IF(AF24&lt;=ArrivéeF!$S$3,AE24)</f>
        <v>#VALUE!</v>
      </c>
      <c r="AH24" s="132">
        <f t="shared" si="2"/>
      </c>
      <c r="AI24" s="130">
        <f t="shared" si="3"/>
      </c>
      <c r="AJ24" s="131" t="e">
        <f t="shared" si="4"/>
        <v>#VALUE!</v>
      </c>
      <c r="AK24" s="131" t="e">
        <f>IF(AJ24&lt;=#REF!,AI24)</f>
        <v>#VALUE!</v>
      </c>
      <c r="AL24" s="132">
        <f t="shared" si="5"/>
        <v>0</v>
      </c>
      <c r="AM24" s="130">
        <f t="shared" si="6"/>
      </c>
      <c r="AN24" s="131" t="e">
        <f t="shared" si="7"/>
        <v>#VALUE!</v>
      </c>
      <c r="AO24" s="131" t="e">
        <f>IF(AN24&lt;=#REF!,AM24)</f>
        <v>#VALUE!</v>
      </c>
      <c r="AP24" s="132">
        <f t="shared" si="8"/>
        <v>0</v>
      </c>
      <c r="AQ24" s="130">
        <f t="shared" si="9"/>
      </c>
      <c r="AR24" s="131" t="e">
        <f t="shared" si="10"/>
        <v>#VALUE!</v>
      </c>
      <c r="AS24" s="131" t="e">
        <f>IF(AR24&lt;=#REF!,AQ24)</f>
        <v>#VALUE!</v>
      </c>
      <c r="AT24" s="132">
        <f t="shared" si="11"/>
        <v>0</v>
      </c>
      <c r="AU24" s="130">
        <f t="shared" si="12"/>
      </c>
      <c r="AV24" s="131" t="e">
        <f t="shared" si="13"/>
        <v>#VALUE!</v>
      </c>
      <c r="AW24" s="131" t="e">
        <f>IF(AV24&lt;=#REF!,AU24)</f>
        <v>#VALUE!</v>
      </c>
      <c r="AX24" s="132">
        <f t="shared" si="14"/>
        <v>0</v>
      </c>
      <c r="AY24" s="130">
        <f t="shared" si="15"/>
      </c>
      <c r="AZ24" s="131" t="e">
        <f t="shared" si="16"/>
        <v>#VALUE!</v>
      </c>
      <c r="BA24" s="131" t="e">
        <f>IF(AZ24&lt;=#REF!,AY24)</f>
        <v>#VALUE!</v>
      </c>
      <c r="BB24" s="132">
        <f t="shared" si="17"/>
        <v>0</v>
      </c>
      <c r="BE24" s="133">
        <f t="shared" si="18"/>
        <v>0</v>
      </c>
      <c r="BF24" s="134">
        <f t="shared" si="19"/>
        <v>0</v>
      </c>
      <c r="BG24" s="135">
        <f t="shared" si="19"/>
        <v>0</v>
      </c>
    </row>
    <row r="25" spans="1:59" ht="69.75" customHeight="1">
      <c r="A25" s="137">
        <f>IF($D25=0,0,DOSSARDS!A23)</f>
        <v>0</v>
      </c>
      <c r="B25" s="138">
        <f>IF($D25=0,0,DOSSARDS!B23)</f>
        <v>0</v>
      </c>
      <c r="C25" s="138">
        <f>IF($D25=0,0,DOSSARDS!C23)</f>
        <v>0</v>
      </c>
      <c r="D25" s="139">
        <f>IF(ISNA(ArrivéeG!G27),0,ArrivéeG!G27)</f>
        <v>0</v>
      </c>
      <c r="E25" s="140">
        <f>IF(D25=0,0,75-'Classt Garcons'!D25+1)</f>
        <v>0</v>
      </c>
      <c r="F25" s="137">
        <f>IF($I25=0,0,DOSSARDS!D23)</f>
        <v>0</v>
      </c>
      <c r="G25" s="138">
        <f>IF($I25=0,0,DOSSARDS!E23)</f>
        <v>0</v>
      </c>
      <c r="H25" s="138">
        <f>IF($I25=0,0,DOSSARDS!F23)</f>
        <v>0</v>
      </c>
      <c r="I25" s="139">
        <f>IF(ISNA(ArrivéeG!G57),0,ArrivéeG!G57)</f>
        <v>0</v>
      </c>
      <c r="J25" s="140">
        <f>IF(I25=0,0,75-'Classt Garcons'!I25+1)</f>
        <v>0</v>
      </c>
      <c r="K25" s="137">
        <f>IF($N25=0,0,DOSSARDS!G23)</f>
        <v>0</v>
      </c>
      <c r="L25" s="138">
        <f>IF($N25=0,0,DOSSARDS!H23)</f>
        <v>0</v>
      </c>
      <c r="M25" s="138">
        <f>IF($N25=0,0,DOSSARDS!I23)</f>
        <v>0</v>
      </c>
      <c r="N25" s="139">
        <f>IF(ISNA(ArrivéeG!G87),0,ArrivéeG!G87)</f>
        <v>0</v>
      </c>
      <c r="O25" s="140">
        <f>IF(N25=0,0,75-'Classt Garcons'!N25+1)</f>
        <v>0</v>
      </c>
      <c r="P25" s="137">
        <f>IF($S25=0,0,DOSSARDS!J23)</f>
        <v>0</v>
      </c>
      <c r="Q25" s="138">
        <f>IF($S25=0,0,DOSSARDS!K23)</f>
        <v>0</v>
      </c>
      <c r="R25" s="138">
        <f>IF($S25=0,0,DOSSARDS!L23)</f>
        <v>0</v>
      </c>
      <c r="S25" s="139">
        <f>IF(ISNA(ArrivéeG!G117),0,ArrivéeG!G117)</f>
        <v>0</v>
      </c>
      <c r="T25" s="140">
        <f>IF(S25=0,0,75-'Classt Garcons'!S25+1)</f>
        <v>0</v>
      </c>
      <c r="U25" s="137">
        <f>IF($X25=0,0,DOSSARDS!M23)</f>
        <v>0</v>
      </c>
      <c r="V25" s="138">
        <f>IF($X25=0,0,DOSSARDS!N23)</f>
        <v>0</v>
      </c>
      <c r="W25" s="138">
        <f>IF($X25=0,0,DOSSARDS!O23)</f>
        <v>0</v>
      </c>
      <c r="X25" s="139">
        <f>IF(ISNA(ArrivéeG!G147),0,ArrivéeG!G147)</f>
        <v>0</v>
      </c>
      <c r="Y25" s="140">
        <f>IF(X25=0,0,75-'Classt Garcons'!X25+1)</f>
        <v>0</v>
      </c>
      <c r="Z25" s="137">
        <f>IF($AC25=0,0,DOSSARDS!P23)</f>
        <v>0</v>
      </c>
      <c r="AA25" s="138">
        <f>IF($AC25=0,0,DOSSARDS!Q23)</f>
        <v>0</v>
      </c>
      <c r="AB25" s="138">
        <f>IF($AC25=0,0,DOSSARDS!R23)</f>
        <v>0</v>
      </c>
      <c r="AC25" s="139">
        <f>IF(ISNA(ArrivéeG!G177),0,ArrivéeG!G177)</f>
        <v>0</v>
      </c>
      <c r="AD25" s="140">
        <f>IF(AC25=0,0,75-'Classt Garcons'!AC25+1)</f>
        <v>0</v>
      </c>
      <c r="AE25" s="130">
        <f t="shared" si="0"/>
      </c>
      <c r="AF25" s="131" t="e">
        <f t="shared" si="1"/>
        <v>#VALUE!</v>
      </c>
      <c r="AG25" s="131" t="e">
        <f>IF(AF25&lt;=ArrivéeF!$S$3,AE25)</f>
        <v>#VALUE!</v>
      </c>
      <c r="AH25" s="132">
        <f t="shared" si="2"/>
      </c>
      <c r="AI25" s="130">
        <f t="shared" si="3"/>
      </c>
      <c r="AJ25" s="131" t="e">
        <f t="shared" si="4"/>
        <v>#VALUE!</v>
      </c>
      <c r="AK25" s="131" t="e">
        <f>IF(AJ25&lt;=#REF!,AI25)</f>
        <v>#VALUE!</v>
      </c>
      <c r="AL25" s="132">
        <f t="shared" si="5"/>
        <v>0</v>
      </c>
      <c r="AM25" s="130">
        <f t="shared" si="6"/>
      </c>
      <c r="AN25" s="131" t="e">
        <f t="shared" si="7"/>
        <v>#VALUE!</v>
      </c>
      <c r="AO25" s="131" t="e">
        <f>IF(AN25&lt;=#REF!,AM25)</f>
        <v>#VALUE!</v>
      </c>
      <c r="AP25" s="132">
        <f t="shared" si="8"/>
        <v>0</v>
      </c>
      <c r="AQ25" s="130">
        <f t="shared" si="9"/>
      </c>
      <c r="AR25" s="131" t="e">
        <f t="shared" si="10"/>
        <v>#VALUE!</v>
      </c>
      <c r="AS25" s="131" t="e">
        <f>IF(AR25&lt;=#REF!,AQ25)</f>
        <v>#VALUE!</v>
      </c>
      <c r="AT25" s="132">
        <f t="shared" si="11"/>
        <v>0</v>
      </c>
      <c r="AU25" s="130">
        <f t="shared" si="12"/>
      </c>
      <c r="AV25" s="131" t="e">
        <f t="shared" si="13"/>
        <v>#VALUE!</v>
      </c>
      <c r="AW25" s="131" t="e">
        <f>IF(AV25&lt;=#REF!,AU25)</f>
        <v>#VALUE!</v>
      </c>
      <c r="AX25" s="132">
        <f t="shared" si="14"/>
        <v>0</v>
      </c>
      <c r="AY25" s="130">
        <f t="shared" si="15"/>
      </c>
      <c r="AZ25" s="131" t="e">
        <f t="shared" si="16"/>
        <v>#VALUE!</v>
      </c>
      <c r="BA25" s="131" t="e">
        <f>IF(AZ25&lt;=#REF!,AY25)</f>
        <v>#VALUE!</v>
      </c>
      <c r="BB25" s="132">
        <f t="shared" si="17"/>
        <v>0</v>
      </c>
      <c r="BE25" s="133">
        <f t="shared" si="18"/>
        <v>0</v>
      </c>
      <c r="BF25" s="134">
        <f t="shared" si="19"/>
        <v>0</v>
      </c>
      <c r="BG25" s="135">
        <f t="shared" si="19"/>
        <v>0</v>
      </c>
    </row>
    <row r="26" spans="1:59" ht="69.75" customHeight="1">
      <c r="A26" s="137">
        <f>IF($D26=0,0,DOSSARDS!A24)</f>
        <v>0</v>
      </c>
      <c r="B26" s="138">
        <f>IF($D26=0,0,DOSSARDS!B24)</f>
        <v>0</v>
      </c>
      <c r="C26" s="138">
        <f>IF($D26=0,0,DOSSARDS!C24)</f>
        <v>0</v>
      </c>
      <c r="D26" s="139">
        <f>IF(ISNA(ArrivéeG!G28),0,ArrivéeG!G28)</f>
        <v>0</v>
      </c>
      <c r="E26" s="140">
        <f>IF(D26=0,0,75-'Classt Garcons'!D26+1)</f>
        <v>0</v>
      </c>
      <c r="F26" s="137">
        <f>IF($I26=0,0,DOSSARDS!D24)</f>
        <v>0</v>
      </c>
      <c r="G26" s="138">
        <f>IF($I26=0,0,DOSSARDS!E24)</f>
        <v>0</v>
      </c>
      <c r="H26" s="138">
        <f>IF($I26=0,0,DOSSARDS!F24)</f>
        <v>0</v>
      </c>
      <c r="I26" s="139">
        <f>IF(ISNA(ArrivéeG!G58),0,ArrivéeG!G58)</f>
        <v>0</v>
      </c>
      <c r="J26" s="140">
        <f>IF(I26=0,0,75-'Classt Garcons'!I26+1)</f>
        <v>0</v>
      </c>
      <c r="K26" s="137">
        <f>IF($N26=0,0,DOSSARDS!G24)</f>
        <v>0</v>
      </c>
      <c r="L26" s="138">
        <f>IF($N26=0,0,DOSSARDS!H24)</f>
        <v>0</v>
      </c>
      <c r="M26" s="138">
        <f>IF($N26=0,0,DOSSARDS!I24)</f>
        <v>0</v>
      </c>
      <c r="N26" s="139">
        <f>IF(ISNA(ArrivéeG!G88),0,ArrivéeG!G88)</f>
        <v>0</v>
      </c>
      <c r="O26" s="140">
        <f>IF(N26=0,0,75-'Classt Garcons'!N26+1)</f>
        <v>0</v>
      </c>
      <c r="P26" s="137">
        <f>IF($S26=0,0,DOSSARDS!J24)</f>
        <v>0</v>
      </c>
      <c r="Q26" s="138">
        <f>IF($S26=0,0,DOSSARDS!K24)</f>
        <v>0</v>
      </c>
      <c r="R26" s="138">
        <f>IF($S26=0,0,DOSSARDS!L24)</f>
        <v>0</v>
      </c>
      <c r="S26" s="139">
        <f>IF(ISNA(ArrivéeG!G118),0,ArrivéeG!G118)</f>
        <v>0</v>
      </c>
      <c r="T26" s="140">
        <f>IF(S26=0,0,75-'Classt Garcons'!S26+1)</f>
        <v>0</v>
      </c>
      <c r="U26" s="137">
        <f>IF($X26=0,0,DOSSARDS!M24)</f>
        <v>0</v>
      </c>
      <c r="V26" s="138">
        <f>IF($X26=0,0,DOSSARDS!N24)</f>
        <v>0</v>
      </c>
      <c r="W26" s="138">
        <f>IF($X26=0,0,DOSSARDS!O24)</f>
        <v>0</v>
      </c>
      <c r="X26" s="139">
        <f>IF(ISNA(ArrivéeG!G148),0,ArrivéeG!G148)</f>
        <v>0</v>
      </c>
      <c r="Y26" s="140">
        <f>IF(X26=0,0,75-'Classt Garcons'!X26+1)</f>
        <v>0</v>
      </c>
      <c r="Z26" s="137">
        <f>IF($AC26=0,0,DOSSARDS!P24)</f>
        <v>0</v>
      </c>
      <c r="AA26" s="138">
        <f>IF($AC26=0,0,DOSSARDS!Q24)</f>
        <v>0</v>
      </c>
      <c r="AB26" s="138">
        <f>IF($AC26=0,0,DOSSARDS!R24)</f>
        <v>0</v>
      </c>
      <c r="AC26" s="139">
        <f>IF(ISNA(ArrivéeG!G178),0,ArrivéeG!G178)</f>
        <v>0</v>
      </c>
      <c r="AD26" s="140">
        <f>IF(AC26=0,0,75-'Classt Garcons'!AC26+1)</f>
        <v>0</v>
      </c>
      <c r="AE26" s="130">
        <f t="shared" si="0"/>
      </c>
      <c r="AF26" s="131" t="e">
        <f t="shared" si="1"/>
        <v>#VALUE!</v>
      </c>
      <c r="AG26" s="131" t="e">
        <f>IF(AF26&lt;=ArrivéeF!$S$3,AE26)</f>
        <v>#VALUE!</v>
      </c>
      <c r="AH26" s="132">
        <f t="shared" si="2"/>
      </c>
      <c r="AI26" s="130">
        <f t="shared" si="3"/>
      </c>
      <c r="AJ26" s="131" t="e">
        <f t="shared" si="4"/>
        <v>#VALUE!</v>
      </c>
      <c r="AK26" s="131" t="e">
        <f>IF(AJ26&lt;=#REF!,AI26)</f>
        <v>#VALUE!</v>
      </c>
      <c r="AL26" s="132">
        <f t="shared" si="5"/>
        <v>0</v>
      </c>
      <c r="AM26" s="130">
        <f t="shared" si="6"/>
      </c>
      <c r="AN26" s="131" t="e">
        <f t="shared" si="7"/>
        <v>#VALUE!</v>
      </c>
      <c r="AO26" s="131" t="e">
        <f>IF(AN26&lt;=#REF!,AM26)</f>
        <v>#VALUE!</v>
      </c>
      <c r="AP26" s="132">
        <f t="shared" si="8"/>
        <v>0</v>
      </c>
      <c r="AQ26" s="130">
        <f t="shared" si="9"/>
      </c>
      <c r="AR26" s="131" t="e">
        <f t="shared" si="10"/>
        <v>#VALUE!</v>
      </c>
      <c r="AS26" s="131" t="e">
        <f>IF(AR26&lt;=#REF!,AQ26)</f>
        <v>#VALUE!</v>
      </c>
      <c r="AT26" s="132">
        <f t="shared" si="11"/>
        <v>0</v>
      </c>
      <c r="AU26" s="130">
        <f t="shared" si="12"/>
      </c>
      <c r="AV26" s="131" t="e">
        <f t="shared" si="13"/>
        <v>#VALUE!</v>
      </c>
      <c r="AW26" s="131" t="e">
        <f>IF(AV26&lt;=#REF!,AU26)</f>
        <v>#VALUE!</v>
      </c>
      <c r="AX26" s="132">
        <f t="shared" si="14"/>
        <v>0</v>
      </c>
      <c r="AY26" s="130">
        <f t="shared" si="15"/>
      </c>
      <c r="AZ26" s="131" t="e">
        <f t="shared" si="16"/>
        <v>#VALUE!</v>
      </c>
      <c r="BA26" s="131" t="e">
        <f>IF(AZ26&lt;=#REF!,AY26)</f>
        <v>#VALUE!</v>
      </c>
      <c r="BB26" s="132">
        <f t="shared" si="17"/>
        <v>0</v>
      </c>
      <c r="BE26" s="133">
        <f t="shared" si="18"/>
        <v>0</v>
      </c>
      <c r="BF26" s="134">
        <f t="shared" si="19"/>
        <v>0</v>
      </c>
      <c r="BG26" s="135">
        <f t="shared" si="19"/>
        <v>0</v>
      </c>
    </row>
    <row r="27" spans="1:59" ht="69.75" customHeight="1">
      <c r="A27" s="137">
        <f>IF($D27=0,0,DOSSARDS!A25)</f>
        <v>0</v>
      </c>
      <c r="B27" s="138">
        <f>IF($D27=0,0,DOSSARDS!B25)</f>
        <v>0</v>
      </c>
      <c r="C27" s="138">
        <f>IF($D27=0,0,DOSSARDS!C25)</f>
        <v>0</v>
      </c>
      <c r="D27" s="139">
        <f>IF(ISNA(ArrivéeG!G29),0,ArrivéeG!G29)</f>
        <v>0</v>
      </c>
      <c r="E27" s="140">
        <f>IF(D27=0,0,75-'Classt Garcons'!D27+1)</f>
        <v>0</v>
      </c>
      <c r="F27" s="137">
        <f>IF($I27=0,0,DOSSARDS!D25)</f>
        <v>0</v>
      </c>
      <c r="G27" s="138">
        <f>IF($I27=0,0,DOSSARDS!E25)</f>
        <v>0</v>
      </c>
      <c r="H27" s="138">
        <f>IF($I27=0,0,DOSSARDS!F25)</f>
        <v>0</v>
      </c>
      <c r="I27" s="139">
        <f>IF(ISNA(ArrivéeG!G59),0,ArrivéeG!G59)</f>
        <v>0</v>
      </c>
      <c r="J27" s="140">
        <f>IF(I27=0,0,75-'Classt Garcons'!I27+1)</f>
        <v>0</v>
      </c>
      <c r="K27" s="137">
        <f>IF($N27=0,0,DOSSARDS!G25)</f>
        <v>0</v>
      </c>
      <c r="L27" s="138">
        <f>IF($N27=0,0,DOSSARDS!H25)</f>
        <v>0</v>
      </c>
      <c r="M27" s="138">
        <f>IF($N27=0,0,DOSSARDS!I25)</f>
        <v>0</v>
      </c>
      <c r="N27" s="139">
        <f>IF(ISNA(ArrivéeG!G89),0,ArrivéeG!G89)</f>
        <v>0</v>
      </c>
      <c r="O27" s="140">
        <f>IF(N27=0,0,75-'Classt Garcons'!N27+1)</f>
        <v>0</v>
      </c>
      <c r="P27" s="137">
        <f>IF($S27=0,0,DOSSARDS!J25)</f>
        <v>0</v>
      </c>
      <c r="Q27" s="138">
        <f>IF($S27=0,0,DOSSARDS!K25)</f>
        <v>0</v>
      </c>
      <c r="R27" s="138">
        <f>IF($S27=0,0,DOSSARDS!L25)</f>
        <v>0</v>
      </c>
      <c r="S27" s="139">
        <f>IF(ISNA(ArrivéeG!G119),0,ArrivéeG!G119)</f>
        <v>0</v>
      </c>
      <c r="T27" s="140">
        <f>IF(S27=0,0,75-'Classt Garcons'!S27+1)</f>
        <v>0</v>
      </c>
      <c r="U27" s="137">
        <f>IF($X27=0,0,DOSSARDS!M25)</f>
        <v>0</v>
      </c>
      <c r="V27" s="138">
        <f>IF($X27=0,0,DOSSARDS!N25)</f>
        <v>0</v>
      </c>
      <c r="W27" s="138">
        <f>IF($X27=0,0,DOSSARDS!O25)</f>
        <v>0</v>
      </c>
      <c r="X27" s="139">
        <f>IF(ISNA(ArrivéeG!G149),0,ArrivéeG!G149)</f>
        <v>0</v>
      </c>
      <c r="Y27" s="140">
        <f>IF(X27=0,0,75-'Classt Garcons'!X27+1)</f>
        <v>0</v>
      </c>
      <c r="Z27" s="137">
        <f>IF($AC27=0,0,DOSSARDS!P25)</f>
        <v>0</v>
      </c>
      <c r="AA27" s="138">
        <f>IF($AC27=0,0,DOSSARDS!Q25)</f>
        <v>0</v>
      </c>
      <c r="AB27" s="138">
        <f>IF($AC27=0,0,DOSSARDS!R25)</f>
        <v>0</v>
      </c>
      <c r="AC27" s="139">
        <f>IF(ISNA(ArrivéeG!G179),0,ArrivéeG!G179)</f>
        <v>0</v>
      </c>
      <c r="AD27" s="140">
        <f>IF(AC27=0,0,75-'Classt Garcons'!AC27+1)</f>
        <v>0</v>
      </c>
      <c r="AE27" s="130">
        <f t="shared" si="0"/>
      </c>
      <c r="AF27" s="131" t="e">
        <f t="shared" si="1"/>
        <v>#VALUE!</v>
      </c>
      <c r="AG27" s="131" t="e">
        <f>IF(AF27&lt;=ArrivéeF!$S$3,AE27)</f>
        <v>#VALUE!</v>
      </c>
      <c r="AH27" s="132">
        <f t="shared" si="2"/>
      </c>
      <c r="AI27" s="130">
        <f t="shared" si="3"/>
      </c>
      <c r="AJ27" s="131" t="e">
        <f t="shared" si="4"/>
        <v>#VALUE!</v>
      </c>
      <c r="AK27" s="131" t="e">
        <f>IF(AJ27&lt;=#REF!,AI27)</f>
        <v>#VALUE!</v>
      </c>
      <c r="AL27" s="132">
        <f t="shared" si="5"/>
        <v>0</v>
      </c>
      <c r="AM27" s="130">
        <f t="shared" si="6"/>
      </c>
      <c r="AN27" s="131" t="e">
        <f t="shared" si="7"/>
        <v>#VALUE!</v>
      </c>
      <c r="AO27" s="131" t="e">
        <f>IF(AN27&lt;=#REF!,AM27)</f>
        <v>#VALUE!</v>
      </c>
      <c r="AP27" s="132">
        <f t="shared" si="8"/>
        <v>0</v>
      </c>
      <c r="AQ27" s="130">
        <f t="shared" si="9"/>
      </c>
      <c r="AR27" s="131" t="e">
        <f t="shared" si="10"/>
        <v>#VALUE!</v>
      </c>
      <c r="AS27" s="131" t="e">
        <f>IF(AR27&lt;=#REF!,AQ27)</f>
        <v>#VALUE!</v>
      </c>
      <c r="AT27" s="132">
        <f t="shared" si="11"/>
        <v>0</v>
      </c>
      <c r="AU27" s="130">
        <f t="shared" si="12"/>
      </c>
      <c r="AV27" s="131" t="e">
        <f t="shared" si="13"/>
        <v>#VALUE!</v>
      </c>
      <c r="AW27" s="131" t="e">
        <f>IF(AV27&lt;=#REF!,AU27)</f>
        <v>#VALUE!</v>
      </c>
      <c r="AX27" s="132">
        <f t="shared" si="14"/>
        <v>0</v>
      </c>
      <c r="AY27" s="130">
        <f t="shared" si="15"/>
      </c>
      <c r="AZ27" s="131" t="e">
        <f t="shared" si="16"/>
        <v>#VALUE!</v>
      </c>
      <c r="BA27" s="131" t="e">
        <f>IF(AZ27&lt;=#REF!,AY27)</f>
        <v>#VALUE!</v>
      </c>
      <c r="BB27" s="132">
        <f t="shared" si="17"/>
        <v>0</v>
      </c>
      <c r="BE27" s="133">
        <f t="shared" si="18"/>
        <v>0</v>
      </c>
      <c r="BF27" s="134">
        <f t="shared" si="19"/>
        <v>0</v>
      </c>
      <c r="BG27" s="135">
        <f t="shared" si="19"/>
        <v>0</v>
      </c>
    </row>
    <row r="28" spans="1:59" ht="69.75" customHeight="1">
      <c r="A28" s="137">
        <f>IF($D28=0,0,DOSSARDS!A26)</f>
        <v>0</v>
      </c>
      <c r="B28" s="138">
        <f>IF($D28=0,0,DOSSARDS!B26)</f>
        <v>0</v>
      </c>
      <c r="C28" s="138">
        <f>IF($D28=0,0,DOSSARDS!C26)</f>
        <v>0</v>
      </c>
      <c r="D28" s="139">
        <f>IF(ISNA(ArrivéeG!G30),0,ArrivéeG!G30)</f>
        <v>0</v>
      </c>
      <c r="E28" s="140">
        <f>IF(D28=0,0,75-'Classt Garcons'!D28+1)</f>
        <v>0</v>
      </c>
      <c r="F28" s="137">
        <f>IF($I28=0,0,DOSSARDS!D26)</f>
        <v>0</v>
      </c>
      <c r="G28" s="138">
        <f>IF($I28=0,0,DOSSARDS!E26)</f>
        <v>0</v>
      </c>
      <c r="H28" s="138">
        <f>IF($I28=0,0,DOSSARDS!F26)</f>
        <v>0</v>
      </c>
      <c r="I28" s="139">
        <f>IF(ISNA(ArrivéeG!G60),0,ArrivéeG!G60)</f>
        <v>0</v>
      </c>
      <c r="J28" s="140">
        <f>IF(I28=0,0,75-'Classt Garcons'!I28+1)</f>
        <v>0</v>
      </c>
      <c r="K28" s="137">
        <f>IF($N28=0,0,DOSSARDS!G26)</f>
        <v>0</v>
      </c>
      <c r="L28" s="138">
        <f>IF($N28=0,0,DOSSARDS!H26)</f>
        <v>0</v>
      </c>
      <c r="M28" s="138">
        <f>IF($N28=0,0,DOSSARDS!I26)</f>
        <v>0</v>
      </c>
      <c r="N28" s="139">
        <f>IF(ISNA(ArrivéeG!G90),0,ArrivéeG!G90)</f>
        <v>0</v>
      </c>
      <c r="O28" s="140">
        <f>IF(N28=0,0,75-'Classt Garcons'!N28+1)</f>
        <v>0</v>
      </c>
      <c r="P28" s="137">
        <f>IF($S28=0,0,DOSSARDS!J26)</f>
        <v>0</v>
      </c>
      <c r="Q28" s="138">
        <f>IF($S28=0,0,DOSSARDS!K26)</f>
        <v>0</v>
      </c>
      <c r="R28" s="138">
        <f>IF($S28=0,0,DOSSARDS!L26)</f>
        <v>0</v>
      </c>
      <c r="S28" s="139">
        <f>IF(ISNA(ArrivéeG!G120),0,ArrivéeG!G120)</f>
        <v>0</v>
      </c>
      <c r="T28" s="140">
        <f>IF(S28=0,0,75-'Classt Garcons'!S28+1)</f>
        <v>0</v>
      </c>
      <c r="U28" s="137">
        <f>IF($X28=0,0,DOSSARDS!M26)</f>
        <v>0</v>
      </c>
      <c r="V28" s="138">
        <f>IF($X28=0,0,DOSSARDS!N26)</f>
        <v>0</v>
      </c>
      <c r="W28" s="138">
        <f>IF($X28=0,0,DOSSARDS!O26)</f>
        <v>0</v>
      </c>
      <c r="X28" s="139">
        <f>IF(ISNA(ArrivéeG!G150),0,ArrivéeG!G150)</f>
        <v>0</v>
      </c>
      <c r="Y28" s="140">
        <f>IF(X28=0,0,75-'Classt Garcons'!X28+1)</f>
        <v>0</v>
      </c>
      <c r="Z28" s="137">
        <f>IF($AC28=0,0,DOSSARDS!P26)</f>
        <v>0</v>
      </c>
      <c r="AA28" s="138">
        <f>IF($AC28=0,0,DOSSARDS!Q26)</f>
        <v>0</v>
      </c>
      <c r="AB28" s="138">
        <f>IF($AC28=0,0,DOSSARDS!R26)</f>
        <v>0</v>
      </c>
      <c r="AC28" s="139">
        <f>IF(ISNA(ArrivéeG!G180),0,ArrivéeG!G180)</f>
        <v>0</v>
      </c>
      <c r="AD28" s="140">
        <f>IF(AC28=0,0,75-'Classt Garcons'!AC28+1)</f>
        <v>0</v>
      </c>
      <c r="AE28" s="130">
        <f t="shared" si="0"/>
      </c>
      <c r="AF28" s="131" t="e">
        <f t="shared" si="1"/>
        <v>#VALUE!</v>
      </c>
      <c r="AG28" s="131" t="e">
        <f>IF(AF28&lt;=ArrivéeF!$S$3,AE28)</f>
        <v>#VALUE!</v>
      </c>
      <c r="AH28" s="132">
        <f t="shared" si="2"/>
      </c>
      <c r="AI28" s="130">
        <f t="shared" si="3"/>
      </c>
      <c r="AJ28" s="131" t="e">
        <f t="shared" si="4"/>
        <v>#VALUE!</v>
      </c>
      <c r="AK28" s="131" t="e">
        <f>IF(AJ28&lt;=#REF!,AI28)</f>
        <v>#VALUE!</v>
      </c>
      <c r="AL28" s="132">
        <f t="shared" si="5"/>
        <v>0</v>
      </c>
      <c r="AM28" s="130">
        <f t="shared" si="6"/>
      </c>
      <c r="AN28" s="131" t="e">
        <f t="shared" si="7"/>
        <v>#VALUE!</v>
      </c>
      <c r="AO28" s="131" t="e">
        <f>IF(AN28&lt;=#REF!,AM28)</f>
        <v>#VALUE!</v>
      </c>
      <c r="AP28" s="132">
        <f t="shared" si="8"/>
        <v>0</v>
      </c>
      <c r="AQ28" s="130">
        <f t="shared" si="9"/>
      </c>
      <c r="AR28" s="131" t="e">
        <f t="shared" si="10"/>
        <v>#VALUE!</v>
      </c>
      <c r="AS28" s="131" t="e">
        <f>IF(AR28&lt;=#REF!,AQ28)</f>
        <v>#VALUE!</v>
      </c>
      <c r="AT28" s="132">
        <f t="shared" si="11"/>
        <v>0</v>
      </c>
      <c r="AU28" s="130">
        <f t="shared" si="12"/>
      </c>
      <c r="AV28" s="131" t="e">
        <f t="shared" si="13"/>
        <v>#VALUE!</v>
      </c>
      <c r="AW28" s="131" t="e">
        <f>IF(AV28&lt;=#REF!,AU28)</f>
        <v>#VALUE!</v>
      </c>
      <c r="AX28" s="132">
        <f t="shared" si="14"/>
        <v>0</v>
      </c>
      <c r="AY28" s="130">
        <f t="shared" si="15"/>
      </c>
      <c r="AZ28" s="131" t="e">
        <f t="shared" si="16"/>
        <v>#VALUE!</v>
      </c>
      <c r="BA28" s="131" t="e">
        <f>IF(AZ28&lt;=#REF!,AY28)</f>
        <v>#VALUE!</v>
      </c>
      <c r="BB28" s="132">
        <f t="shared" si="17"/>
        <v>0</v>
      </c>
      <c r="BE28" s="133">
        <f t="shared" si="18"/>
        <v>0</v>
      </c>
      <c r="BF28" s="134">
        <f t="shared" si="19"/>
        <v>0</v>
      </c>
      <c r="BG28" s="135">
        <f t="shared" si="19"/>
        <v>0</v>
      </c>
    </row>
    <row r="29" spans="1:59" ht="69.75" customHeight="1">
      <c r="A29" s="137">
        <f>IF($D29=0,0,DOSSARDS!A27)</f>
        <v>0</v>
      </c>
      <c r="B29" s="138">
        <f>IF($D29=0,0,DOSSARDS!B27)</f>
        <v>0</v>
      </c>
      <c r="C29" s="138">
        <f>IF($D29=0,0,DOSSARDS!C27)</f>
        <v>0</v>
      </c>
      <c r="D29" s="139">
        <f>IF(ISNA(ArrivéeG!G31),0,ArrivéeG!G31)</f>
        <v>0</v>
      </c>
      <c r="E29" s="140">
        <f>IF(D29=0,0,75-'Classt Garcons'!D29+1)</f>
        <v>0</v>
      </c>
      <c r="F29" s="137">
        <f>IF($I29=0,0,DOSSARDS!D27)</f>
        <v>0</v>
      </c>
      <c r="G29" s="138">
        <f>IF($I29=0,0,DOSSARDS!E27)</f>
        <v>0</v>
      </c>
      <c r="H29" s="138">
        <f>IF($I29=0,0,DOSSARDS!F27)</f>
        <v>0</v>
      </c>
      <c r="I29" s="139">
        <f>IF(ISNA(ArrivéeG!G61),0,ArrivéeG!G61)</f>
        <v>0</v>
      </c>
      <c r="J29" s="140">
        <f>IF(I29=0,0,75-'Classt Garcons'!I29+1)</f>
        <v>0</v>
      </c>
      <c r="K29" s="137">
        <f>IF($N29=0,0,DOSSARDS!G27)</f>
        <v>0</v>
      </c>
      <c r="L29" s="138">
        <f>IF($N29=0,0,DOSSARDS!H27)</f>
        <v>0</v>
      </c>
      <c r="M29" s="138">
        <f>IF($N29=0,0,DOSSARDS!I27)</f>
        <v>0</v>
      </c>
      <c r="N29" s="139">
        <f>IF(ISNA(ArrivéeG!G91),0,ArrivéeG!G91)</f>
        <v>0</v>
      </c>
      <c r="O29" s="140">
        <f>IF(N29=0,0,75-'Classt Garcons'!N29+1)</f>
        <v>0</v>
      </c>
      <c r="P29" s="137">
        <f>IF($S29=0,0,DOSSARDS!J27)</f>
        <v>0</v>
      </c>
      <c r="Q29" s="138">
        <f>IF($S29=0,0,DOSSARDS!K27)</f>
        <v>0</v>
      </c>
      <c r="R29" s="138">
        <f>IF($S29=0,0,DOSSARDS!L27)</f>
        <v>0</v>
      </c>
      <c r="S29" s="139">
        <f>IF(ISNA(ArrivéeG!G121),0,ArrivéeG!G121)</f>
        <v>0</v>
      </c>
      <c r="T29" s="140">
        <f>IF(S29=0,0,75-'Classt Garcons'!S29+1)</f>
        <v>0</v>
      </c>
      <c r="U29" s="137">
        <f>IF($X29=0,0,DOSSARDS!M27)</f>
        <v>0</v>
      </c>
      <c r="V29" s="138">
        <f>IF($X29=0,0,DOSSARDS!N27)</f>
        <v>0</v>
      </c>
      <c r="W29" s="138">
        <f>IF($X29=0,0,DOSSARDS!O27)</f>
        <v>0</v>
      </c>
      <c r="X29" s="139">
        <f>IF(ISNA(ArrivéeG!G151),0,ArrivéeG!G151)</f>
        <v>0</v>
      </c>
      <c r="Y29" s="140">
        <f>IF(X29=0,0,75-'Classt Garcons'!X29+1)</f>
        <v>0</v>
      </c>
      <c r="Z29" s="137">
        <f>IF($AC29=0,0,DOSSARDS!P27)</f>
        <v>0</v>
      </c>
      <c r="AA29" s="138">
        <f>IF($AC29=0,0,DOSSARDS!Q27)</f>
        <v>0</v>
      </c>
      <c r="AB29" s="138">
        <f>IF($AC29=0,0,DOSSARDS!R27)</f>
        <v>0</v>
      </c>
      <c r="AC29" s="139">
        <f>IF(ISNA(ArrivéeG!G181),0,ArrivéeG!G181)</f>
        <v>0</v>
      </c>
      <c r="AD29" s="140">
        <f>IF(AC29=0,0,75-'Classt Garcons'!AC29+1)</f>
        <v>0</v>
      </c>
      <c r="AE29" s="130">
        <f t="shared" si="0"/>
      </c>
      <c r="AF29" s="131" t="e">
        <f t="shared" si="1"/>
        <v>#VALUE!</v>
      </c>
      <c r="AG29" s="131" t="e">
        <f>IF(AF29&lt;=ArrivéeF!$S$3,AE29)</f>
        <v>#VALUE!</v>
      </c>
      <c r="AH29" s="132">
        <f t="shared" si="2"/>
      </c>
      <c r="AI29" s="130">
        <f t="shared" si="3"/>
      </c>
      <c r="AJ29" s="131" t="e">
        <f t="shared" si="4"/>
        <v>#VALUE!</v>
      </c>
      <c r="AK29" s="131" t="e">
        <f>IF(AJ29&lt;=#REF!,AI29)</f>
        <v>#VALUE!</v>
      </c>
      <c r="AL29" s="132">
        <f t="shared" si="5"/>
        <v>0</v>
      </c>
      <c r="AM29" s="130">
        <f t="shared" si="6"/>
      </c>
      <c r="AN29" s="131" t="e">
        <f t="shared" si="7"/>
        <v>#VALUE!</v>
      </c>
      <c r="AO29" s="131" t="e">
        <f>IF(AN29&lt;=#REF!,AM29)</f>
        <v>#VALUE!</v>
      </c>
      <c r="AP29" s="132">
        <f t="shared" si="8"/>
        <v>0</v>
      </c>
      <c r="AQ29" s="130">
        <f t="shared" si="9"/>
      </c>
      <c r="AR29" s="131" t="e">
        <f t="shared" si="10"/>
        <v>#VALUE!</v>
      </c>
      <c r="AS29" s="131" t="e">
        <f>IF(AR29&lt;=#REF!,AQ29)</f>
        <v>#VALUE!</v>
      </c>
      <c r="AT29" s="132">
        <f t="shared" si="11"/>
        <v>0</v>
      </c>
      <c r="AU29" s="130">
        <f t="shared" si="12"/>
      </c>
      <c r="AV29" s="131" t="e">
        <f t="shared" si="13"/>
        <v>#VALUE!</v>
      </c>
      <c r="AW29" s="131" t="e">
        <f>IF(AV29&lt;=#REF!,AU29)</f>
        <v>#VALUE!</v>
      </c>
      <c r="AX29" s="132">
        <f t="shared" si="14"/>
        <v>0</v>
      </c>
      <c r="AY29" s="130">
        <f t="shared" si="15"/>
      </c>
      <c r="AZ29" s="131" t="e">
        <f t="shared" si="16"/>
        <v>#VALUE!</v>
      </c>
      <c r="BA29" s="131" t="e">
        <f>IF(AZ29&lt;=#REF!,AY29)</f>
        <v>#VALUE!</v>
      </c>
      <c r="BB29" s="132">
        <f t="shared" si="17"/>
        <v>0</v>
      </c>
      <c r="BE29" s="133">
        <f t="shared" si="18"/>
        <v>0</v>
      </c>
      <c r="BF29" s="134">
        <f t="shared" si="19"/>
        <v>0</v>
      </c>
      <c r="BG29" s="135">
        <f t="shared" si="19"/>
        <v>0</v>
      </c>
    </row>
    <row r="30" spans="1:59" ht="69.75" customHeight="1">
      <c r="A30" s="137">
        <f>IF($D30=0,0,DOSSARDS!A28)</f>
        <v>0</v>
      </c>
      <c r="B30" s="138">
        <f>IF($D30=0,0,DOSSARDS!B28)</f>
        <v>0</v>
      </c>
      <c r="C30" s="138">
        <f>IF($D30=0,0,DOSSARDS!C28)</f>
        <v>0</v>
      </c>
      <c r="D30" s="139">
        <f>IF(ISNA(ArrivéeG!G32),0,ArrivéeG!G32)</f>
        <v>0</v>
      </c>
      <c r="E30" s="140">
        <f>IF(D30=0,0,75-'Classt Garcons'!D30+1)</f>
        <v>0</v>
      </c>
      <c r="F30" s="137">
        <f>IF($I30=0,0,DOSSARDS!D28)</f>
        <v>0</v>
      </c>
      <c r="G30" s="138">
        <f>IF($I30=0,0,DOSSARDS!E28)</f>
        <v>0</v>
      </c>
      <c r="H30" s="138">
        <f>IF($I30=0,0,DOSSARDS!F28)</f>
        <v>0</v>
      </c>
      <c r="I30" s="139">
        <f>IF(ISNA(ArrivéeG!G62),0,ArrivéeG!G62)</f>
        <v>0</v>
      </c>
      <c r="J30" s="140">
        <f>IF(I30=0,0,75-'Classt Garcons'!I30+1)</f>
        <v>0</v>
      </c>
      <c r="K30" s="137">
        <f>IF($N30=0,0,DOSSARDS!G28)</f>
        <v>0</v>
      </c>
      <c r="L30" s="138">
        <f>IF($N30=0,0,DOSSARDS!H28)</f>
        <v>0</v>
      </c>
      <c r="M30" s="138">
        <f>IF($N30=0,0,DOSSARDS!I28)</f>
        <v>0</v>
      </c>
      <c r="N30" s="139">
        <f>IF(ISNA(ArrivéeG!G92),0,ArrivéeG!G92)</f>
        <v>0</v>
      </c>
      <c r="O30" s="140">
        <f>IF(N30=0,0,75-'Classt Garcons'!N30+1)</f>
        <v>0</v>
      </c>
      <c r="P30" s="137">
        <f>IF($S30=0,0,DOSSARDS!J28)</f>
        <v>0</v>
      </c>
      <c r="Q30" s="138">
        <f>IF($S30=0,0,DOSSARDS!K28)</f>
        <v>0</v>
      </c>
      <c r="R30" s="138">
        <f>IF($S30=0,0,DOSSARDS!L28)</f>
        <v>0</v>
      </c>
      <c r="S30" s="139">
        <f>IF(ISNA(ArrivéeG!G122),0,ArrivéeG!G122)</f>
        <v>0</v>
      </c>
      <c r="T30" s="140">
        <f>IF(S30=0,0,75-'Classt Garcons'!S30+1)</f>
        <v>0</v>
      </c>
      <c r="U30" s="137">
        <f>IF($X30=0,0,DOSSARDS!M28)</f>
        <v>0</v>
      </c>
      <c r="V30" s="138">
        <f>IF($X30=0,0,DOSSARDS!N28)</f>
        <v>0</v>
      </c>
      <c r="W30" s="138">
        <f>IF($X30=0,0,DOSSARDS!O28)</f>
        <v>0</v>
      </c>
      <c r="X30" s="139">
        <f>IF(ISNA(ArrivéeG!G152),0,ArrivéeG!G152)</f>
        <v>0</v>
      </c>
      <c r="Y30" s="140">
        <f>IF(X30=0,0,75-'Classt Garcons'!X30+1)</f>
        <v>0</v>
      </c>
      <c r="Z30" s="137">
        <f>IF($AC30=0,0,DOSSARDS!P28)</f>
        <v>0</v>
      </c>
      <c r="AA30" s="138">
        <f>IF($AC30=0,0,DOSSARDS!Q28)</f>
        <v>0</v>
      </c>
      <c r="AB30" s="138">
        <f>IF($AC30=0,0,DOSSARDS!R28)</f>
        <v>0</v>
      </c>
      <c r="AC30" s="139">
        <f>IF(ISNA(ArrivéeG!G182),0,ArrivéeG!G182)</f>
        <v>0</v>
      </c>
      <c r="AD30" s="140">
        <f>IF(AC30=0,0,75-'Classt Garcons'!AC30+1)</f>
        <v>0</v>
      </c>
      <c r="AE30" s="130">
        <f t="shared" si="0"/>
      </c>
      <c r="AF30" s="131" t="e">
        <f t="shared" si="1"/>
        <v>#VALUE!</v>
      </c>
      <c r="AG30" s="131" t="e">
        <f>IF(AF30&lt;=ArrivéeF!$S$3,AE30)</f>
        <v>#VALUE!</v>
      </c>
      <c r="AH30" s="132">
        <f t="shared" si="2"/>
      </c>
      <c r="AI30" s="130">
        <f t="shared" si="3"/>
      </c>
      <c r="AJ30" s="131" t="e">
        <f t="shared" si="4"/>
        <v>#VALUE!</v>
      </c>
      <c r="AK30" s="131" t="e">
        <f>IF(AJ30&lt;=#REF!,AI30)</f>
        <v>#VALUE!</v>
      </c>
      <c r="AL30" s="132">
        <f t="shared" si="5"/>
        <v>0</v>
      </c>
      <c r="AM30" s="130">
        <f t="shared" si="6"/>
      </c>
      <c r="AN30" s="131" t="e">
        <f t="shared" si="7"/>
        <v>#VALUE!</v>
      </c>
      <c r="AO30" s="131" t="e">
        <f>IF(AN30&lt;=#REF!,AM30)</f>
        <v>#VALUE!</v>
      </c>
      <c r="AP30" s="132">
        <f t="shared" si="8"/>
        <v>0</v>
      </c>
      <c r="AQ30" s="130">
        <f t="shared" si="9"/>
      </c>
      <c r="AR30" s="131" t="e">
        <f t="shared" si="10"/>
        <v>#VALUE!</v>
      </c>
      <c r="AS30" s="131" t="e">
        <f>IF(AR30&lt;=#REF!,AQ30)</f>
        <v>#VALUE!</v>
      </c>
      <c r="AT30" s="132">
        <f t="shared" si="11"/>
        <v>0</v>
      </c>
      <c r="AU30" s="130">
        <f t="shared" si="12"/>
      </c>
      <c r="AV30" s="131" t="e">
        <f t="shared" si="13"/>
        <v>#VALUE!</v>
      </c>
      <c r="AW30" s="131" t="e">
        <f>IF(AV30&lt;=#REF!,AU30)</f>
        <v>#VALUE!</v>
      </c>
      <c r="AX30" s="132">
        <f t="shared" si="14"/>
        <v>0</v>
      </c>
      <c r="AY30" s="130">
        <f t="shared" si="15"/>
      </c>
      <c r="AZ30" s="131" t="e">
        <f t="shared" si="16"/>
        <v>#VALUE!</v>
      </c>
      <c r="BA30" s="131" t="e">
        <f>IF(AZ30&lt;=#REF!,AY30)</f>
        <v>#VALUE!</v>
      </c>
      <c r="BB30" s="132">
        <f t="shared" si="17"/>
        <v>0</v>
      </c>
      <c r="BE30" s="133">
        <f t="shared" si="18"/>
        <v>0</v>
      </c>
      <c r="BF30" s="134">
        <f t="shared" si="19"/>
        <v>0</v>
      </c>
      <c r="BG30" s="135">
        <f t="shared" si="19"/>
        <v>0</v>
      </c>
    </row>
    <row r="31" spans="1:59" ht="69.75" customHeight="1">
      <c r="A31" s="137">
        <f>IF($D31=0,0,DOSSARDS!A29)</f>
        <v>0</v>
      </c>
      <c r="B31" s="138">
        <f>IF($D31=0,0,DOSSARDS!B29)</f>
        <v>0</v>
      </c>
      <c r="C31" s="138">
        <f>IF($D31=0,0,DOSSARDS!C29)</f>
        <v>0</v>
      </c>
      <c r="D31" s="139">
        <f>IF(ISNA(ArrivéeG!G33),0,ArrivéeG!G33)</f>
        <v>0</v>
      </c>
      <c r="E31" s="140">
        <f>IF(D31=0,0,75-'Classt Garcons'!D31+1)</f>
        <v>0</v>
      </c>
      <c r="F31" s="137">
        <f>IF($I31=0,0,DOSSARDS!D29)</f>
        <v>0</v>
      </c>
      <c r="G31" s="138">
        <f>IF($I31=0,0,DOSSARDS!E29)</f>
        <v>0</v>
      </c>
      <c r="H31" s="138">
        <f>IF($I31=0,0,DOSSARDS!F29)</f>
        <v>0</v>
      </c>
      <c r="I31" s="139">
        <f>IF(ISNA(ArrivéeG!G63),0,ArrivéeG!G63)</f>
        <v>0</v>
      </c>
      <c r="J31" s="140">
        <f>IF(I31=0,0,75-'Classt Garcons'!I31+1)</f>
        <v>0</v>
      </c>
      <c r="K31" s="137">
        <f>IF($N31=0,0,DOSSARDS!G29)</f>
        <v>0</v>
      </c>
      <c r="L31" s="138">
        <f>IF($N31=0,0,DOSSARDS!H29)</f>
        <v>0</v>
      </c>
      <c r="M31" s="138">
        <f>IF($N31=0,0,DOSSARDS!I29)</f>
        <v>0</v>
      </c>
      <c r="N31" s="139">
        <f>IF(ISNA(ArrivéeG!G93),0,ArrivéeG!G93)</f>
        <v>0</v>
      </c>
      <c r="O31" s="140">
        <f>IF(N31=0,0,75-'Classt Garcons'!N31+1)</f>
        <v>0</v>
      </c>
      <c r="P31" s="137">
        <f>IF($S31=0,0,DOSSARDS!J29)</f>
        <v>0</v>
      </c>
      <c r="Q31" s="138">
        <f>IF($S31=0,0,DOSSARDS!K29)</f>
        <v>0</v>
      </c>
      <c r="R31" s="138">
        <f>IF($S31=0,0,DOSSARDS!L29)</f>
        <v>0</v>
      </c>
      <c r="S31" s="139">
        <f>IF(ISNA(ArrivéeG!G123),0,ArrivéeG!G123)</f>
        <v>0</v>
      </c>
      <c r="T31" s="140">
        <f>IF(S31=0,0,75-'Classt Garcons'!S31+1)</f>
        <v>0</v>
      </c>
      <c r="U31" s="137">
        <f>IF($X31=0,0,DOSSARDS!M29)</f>
        <v>0</v>
      </c>
      <c r="V31" s="138">
        <f>IF($X31=0,0,DOSSARDS!N29)</f>
        <v>0</v>
      </c>
      <c r="W31" s="138">
        <f>IF($X31=0,0,DOSSARDS!O29)</f>
        <v>0</v>
      </c>
      <c r="X31" s="139">
        <f>IF(ISNA(ArrivéeG!G153),0,ArrivéeG!G153)</f>
        <v>0</v>
      </c>
      <c r="Y31" s="140">
        <f>IF(X31=0,0,75-'Classt Garcons'!X31+1)</f>
        <v>0</v>
      </c>
      <c r="Z31" s="137">
        <f>IF($AC31=0,0,DOSSARDS!P29)</f>
        <v>0</v>
      </c>
      <c r="AA31" s="138">
        <f>IF($AC31=0,0,DOSSARDS!Q29)</f>
        <v>0</v>
      </c>
      <c r="AB31" s="138">
        <f>IF($AC31=0,0,DOSSARDS!R29)</f>
        <v>0</v>
      </c>
      <c r="AC31" s="139">
        <f>IF(ISNA(ArrivéeG!G183),0,ArrivéeG!G183)</f>
        <v>0</v>
      </c>
      <c r="AD31" s="140">
        <f>IF(AC31=0,0,75-'Classt Garcons'!AC31+1)</f>
        <v>0</v>
      </c>
      <c r="AE31" s="130">
        <f t="shared" si="0"/>
      </c>
      <c r="AF31" s="131" t="e">
        <f t="shared" si="1"/>
        <v>#VALUE!</v>
      </c>
      <c r="AG31" s="131" t="e">
        <f>IF(AF31&lt;=ArrivéeF!$S$3,AE31)</f>
        <v>#VALUE!</v>
      </c>
      <c r="AH31" s="132">
        <f t="shared" si="2"/>
      </c>
      <c r="AI31" s="130">
        <f t="shared" si="3"/>
      </c>
      <c r="AJ31" s="131" t="e">
        <f t="shared" si="4"/>
        <v>#VALUE!</v>
      </c>
      <c r="AK31" s="131" t="e">
        <f>IF(AJ31&lt;=#REF!,AI31)</f>
        <v>#VALUE!</v>
      </c>
      <c r="AL31" s="132">
        <f t="shared" si="5"/>
        <v>0</v>
      </c>
      <c r="AM31" s="130">
        <f t="shared" si="6"/>
      </c>
      <c r="AN31" s="131" t="e">
        <f t="shared" si="7"/>
        <v>#VALUE!</v>
      </c>
      <c r="AO31" s="131" t="e">
        <f>IF(AN31&lt;=#REF!,AM31)</f>
        <v>#VALUE!</v>
      </c>
      <c r="AP31" s="132">
        <f t="shared" si="8"/>
        <v>0</v>
      </c>
      <c r="AQ31" s="130">
        <f t="shared" si="9"/>
      </c>
      <c r="AR31" s="131" t="e">
        <f t="shared" si="10"/>
        <v>#VALUE!</v>
      </c>
      <c r="AS31" s="131" t="e">
        <f>IF(AR31&lt;=#REF!,AQ31)</f>
        <v>#VALUE!</v>
      </c>
      <c r="AT31" s="132">
        <f t="shared" si="11"/>
        <v>0</v>
      </c>
      <c r="AU31" s="130">
        <f t="shared" si="12"/>
      </c>
      <c r="AV31" s="131" t="e">
        <f t="shared" si="13"/>
        <v>#VALUE!</v>
      </c>
      <c r="AW31" s="131" t="e">
        <f>IF(AV31&lt;=#REF!,AU31)</f>
        <v>#VALUE!</v>
      </c>
      <c r="AX31" s="132">
        <f t="shared" si="14"/>
        <v>0</v>
      </c>
      <c r="AY31" s="130">
        <f t="shared" si="15"/>
      </c>
      <c r="AZ31" s="131" t="e">
        <f t="shared" si="16"/>
        <v>#VALUE!</v>
      </c>
      <c r="BA31" s="131" t="e">
        <f>IF(AZ31&lt;=#REF!,AY31)</f>
        <v>#VALUE!</v>
      </c>
      <c r="BB31" s="132">
        <f t="shared" si="17"/>
        <v>0</v>
      </c>
      <c r="BE31" s="133">
        <f t="shared" si="18"/>
        <v>0</v>
      </c>
      <c r="BF31" s="134">
        <f t="shared" si="19"/>
        <v>0</v>
      </c>
      <c r="BG31" s="135">
        <f t="shared" si="19"/>
        <v>0</v>
      </c>
    </row>
    <row r="32" spans="1:59" ht="69.75" customHeight="1">
      <c r="A32" s="137">
        <f>IF($D32=0,0,DOSSARDS!A30)</f>
        <v>0</v>
      </c>
      <c r="B32" s="138">
        <f>IF($D32=0,0,DOSSARDS!B30)</f>
        <v>0</v>
      </c>
      <c r="C32" s="138">
        <f>IF($D32=0,0,DOSSARDS!C30)</f>
        <v>0</v>
      </c>
      <c r="D32" s="139">
        <f>IF(ISNA(ArrivéeG!G34),0,ArrivéeG!G34)</f>
        <v>0</v>
      </c>
      <c r="E32" s="140">
        <f>IF(D32=0,0,75-'Classt Garcons'!D32+1)</f>
        <v>0</v>
      </c>
      <c r="F32" s="137">
        <f>IF($I32=0,0,DOSSARDS!D30)</f>
        <v>0</v>
      </c>
      <c r="G32" s="138">
        <f>IF($I32=0,0,DOSSARDS!E30)</f>
        <v>0</v>
      </c>
      <c r="H32" s="138">
        <f>IF($I32=0,0,DOSSARDS!F30)</f>
        <v>0</v>
      </c>
      <c r="I32" s="139">
        <f>IF(ISNA(ArrivéeG!G64),0,ArrivéeG!G64)</f>
        <v>0</v>
      </c>
      <c r="J32" s="140">
        <f>IF(I32=0,0,75-'Classt Garcons'!I32+1)</f>
        <v>0</v>
      </c>
      <c r="K32" s="137">
        <f>IF($N32=0,0,DOSSARDS!G30)</f>
        <v>0</v>
      </c>
      <c r="L32" s="138">
        <f>IF($N32=0,0,DOSSARDS!H30)</f>
        <v>0</v>
      </c>
      <c r="M32" s="138">
        <f>IF($N32=0,0,DOSSARDS!I30)</f>
        <v>0</v>
      </c>
      <c r="N32" s="139">
        <f>IF(ISNA(ArrivéeG!G94),0,ArrivéeG!G94)</f>
        <v>0</v>
      </c>
      <c r="O32" s="140">
        <f>IF(N32=0,0,75-'Classt Garcons'!N32+1)</f>
        <v>0</v>
      </c>
      <c r="P32" s="137">
        <f>IF($S32=0,0,DOSSARDS!J30)</f>
        <v>0</v>
      </c>
      <c r="Q32" s="138">
        <f>IF($S32=0,0,DOSSARDS!K30)</f>
        <v>0</v>
      </c>
      <c r="R32" s="138">
        <f>IF($S32=0,0,DOSSARDS!L30)</f>
        <v>0</v>
      </c>
      <c r="S32" s="139">
        <f>IF(ISNA(ArrivéeG!G124),0,ArrivéeG!G124)</f>
        <v>0</v>
      </c>
      <c r="T32" s="140">
        <f>IF(S32=0,0,75-'Classt Garcons'!S32+1)</f>
        <v>0</v>
      </c>
      <c r="U32" s="137">
        <f>IF($X32=0,0,DOSSARDS!M30)</f>
        <v>0</v>
      </c>
      <c r="V32" s="138">
        <f>IF($X32=0,0,DOSSARDS!N30)</f>
        <v>0</v>
      </c>
      <c r="W32" s="138">
        <f>IF($X32=0,0,DOSSARDS!O30)</f>
        <v>0</v>
      </c>
      <c r="X32" s="139">
        <f>IF(ISNA(ArrivéeG!G154),0,ArrivéeG!G154)</f>
        <v>0</v>
      </c>
      <c r="Y32" s="140">
        <f>IF(X32=0,0,75-'Classt Garcons'!X32+1)</f>
        <v>0</v>
      </c>
      <c r="Z32" s="137">
        <f>IF($AC32=0,0,DOSSARDS!P30)</f>
        <v>0</v>
      </c>
      <c r="AA32" s="138">
        <f>IF($AC32=0,0,DOSSARDS!Q30)</f>
        <v>0</v>
      </c>
      <c r="AB32" s="138">
        <f>IF($AC32=0,0,DOSSARDS!R30)</f>
        <v>0</v>
      </c>
      <c r="AC32" s="139">
        <f>IF(ISNA(ArrivéeG!G184),0,ArrivéeG!G184)</f>
        <v>0</v>
      </c>
      <c r="AD32" s="140">
        <f>IF(AC32=0,0,75-'Classt Garcons'!AC32+1)</f>
        <v>0</v>
      </c>
      <c r="AE32" s="130">
        <f t="shared" si="0"/>
      </c>
      <c r="AF32" s="131" t="e">
        <f t="shared" si="1"/>
        <v>#VALUE!</v>
      </c>
      <c r="AG32" s="131" t="e">
        <f>IF(AF32&lt;=ArrivéeF!$S$3,AE32)</f>
        <v>#VALUE!</v>
      </c>
      <c r="AH32" s="132">
        <f t="shared" si="2"/>
      </c>
      <c r="AI32" s="130">
        <f t="shared" si="3"/>
      </c>
      <c r="AJ32" s="131" t="e">
        <f t="shared" si="4"/>
        <v>#VALUE!</v>
      </c>
      <c r="AK32" s="131" t="e">
        <f>IF(AJ32&lt;=#REF!,AI32)</f>
        <v>#VALUE!</v>
      </c>
      <c r="AL32" s="132">
        <f t="shared" si="5"/>
        <v>0</v>
      </c>
      <c r="AM32" s="130">
        <f t="shared" si="6"/>
      </c>
      <c r="AN32" s="131" t="e">
        <f t="shared" si="7"/>
        <v>#VALUE!</v>
      </c>
      <c r="AO32" s="131" t="e">
        <f>IF(AN32&lt;=#REF!,AM32)</f>
        <v>#VALUE!</v>
      </c>
      <c r="AP32" s="132">
        <f t="shared" si="8"/>
        <v>0</v>
      </c>
      <c r="AQ32" s="130">
        <f t="shared" si="9"/>
      </c>
      <c r="AR32" s="131" t="e">
        <f t="shared" si="10"/>
        <v>#VALUE!</v>
      </c>
      <c r="AS32" s="131" t="e">
        <f>IF(AR32&lt;=#REF!,AQ32)</f>
        <v>#VALUE!</v>
      </c>
      <c r="AT32" s="132">
        <f t="shared" si="11"/>
        <v>0</v>
      </c>
      <c r="AU32" s="130">
        <f t="shared" si="12"/>
      </c>
      <c r="AV32" s="131" t="e">
        <f t="shared" si="13"/>
        <v>#VALUE!</v>
      </c>
      <c r="AW32" s="131" t="e">
        <f>IF(AV32&lt;=#REF!,AU32)</f>
        <v>#VALUE!</v>
      </c>
      <c r="AX32" s="132">
        <f t="shared" si="14"/>
        <v>0</v>
      </c>
      <c r="AY32" s="130">
        <f t="shared" si="15"/>
      </c>
      <c r="AZ32" s="131" t="e">
        <f t="shared" si="16"/>
        <v>#VALUE!</v>
      </c>
      <c r="BA32" s="131" t="e">
        <f>IF(AZ32&lt;=#REF!,AY32)</f>
        <v>#VALUE!</v>
      </c>
      <c r="BB32" s="132">
        <f t="shared" si="17"/>
        <v>0</v>
      </c>
      <c r="BE32" s="133">
        <f t="shared" si="18"/>
        <v>0</v>
      </c>
      <c r="BF32" s="134">
        <f t="shared" si="19"/>
        <v>0</v>
      </c>
      <c r="BG32" s="135">
        <f t="shared" si="19"/>
        <v>0</v>
      </c>
    </row>
    <row r="33" spans="1:59" ht="69.75" customHeight="1" thickBot="1">
      <c r="A33" s="141">
        <f>IF($D33=0,0,DOSSARDS!A31)</f>
        <v>0</v>
      </c>
      <c r="B33" s="142">
        <f>IF($D33=0,0,DOSSARDS!B31)</f>
        <v>0</v>
      </c>
      <c r="C33" s="142">
        <f>IF($D33=0,0,DOSSARDS!C31)</f>
        <v>0</v>
      </c>
      <c r="D33" s="143">
        <f>IF(ISNA(ArrivéeG!G35),0,ArrivéeG!G35)</f>
        <v>0</v>
      </c>
      <c r="E33" s="144">
        <f>IF(D33=0,0,75-'Classt Garcons'!D33+1)</f>
        <v>0</v>
      </c>
      <c r="F33" s="141">
        <f>IF($I33=0,0,DOSSARDS!D31)</f>
        <v>0</v>
      </c>
      <c r="G33" s="142">
        <f>IF($I33=0,0,DOSSARDS!E31)</f>
        <v>0</v>
      </c>
      <c r="H33" s="142">
        <f>IF($I33=0,0,DOSSARDS!F31)</f>
        <v>0</v>
      </c>
      <c r="I33" s="143">
        <f>IF(ISNA(ArrivéeG!G65),0,ArrivéeG!G65)</f>
        <v>0</v>
      </c>
      <c r="J33" s="144">
        <f>IF(I33=0,0,75-'Classt Garcons'!I33+1)</f>
        <v>0</v>
      </c>
      <c r="K33" s="141">
        <f>IF($N33=0,0,DOSSARDS!G31)</f>
        <v>0</v>
      </c>
      <c r="L33" s="142">
        <f>IF($N33=0,0,DOSSARDS!H31)</f>
        <v>0</v>
      </c>
      <c r="M33" s="142">
        <f>IF($N33=0,0,DOSSARDS!I31)</f>
        <v>0</v>
      </c>
      <c r="N33" s="143">
        <f>IF(ISNA(ArrivéeG!G95),0,ArrivéeG!G95)</f>
        <v>0</v>
      </c>
      <c r="O33" s="144">
        <f>IF(N33=0,0,75-'Classt Garcons'!N33+1)</f>
        <v>0</v>
      </c>
      <c r="P33" s="141">
        <f>IF($S33=0,0,DOSSARDS!J31)</f>
        <v>0</v>
      </c>
      <c r="Q33" s="142">
        <f>IF($S33=0,0,DOSSARDS!K31)</f>
        <v>0</v>
      </c>
      <c r="R33" s="142">
        <f>IF($S33=0,0,DOSSARDS!L31)</f>
        <v>0</v>
      </c>
      <c r="S33" s="143">
        <f>IF(ISNA(ArrivéeG!G125),0,ArrivéeG!G125)</f>
        <v>0</v>
      </c>
      <c r="T33" s="144">
        <f>IF(S33=0,0,75-'Classt Garcons'!S33+1)</f>
        <v>0</v>
      </c>
      <c r="U33" s="141">
        <f>IF($X33=0,0,DOSSARDS!M31)</f>
        <v>0</v>
      </c>
      <c r="V33" s="142">
        <f>IF($X33=0,0,DOSSARDS!N31)</f>
        <v>0</v>
      </c>
      <c r="W33" s="142">
        <f>IF($X33=0,0,DOSSARDS!O31)</f>
        <v>0</v>
      </c>
      <c r="X33" s="143">
        <f>IF(ISNA(ArrivéeG!G155),0,ArrivéeG!G155)</f>
        <v>0</v>
      </c>
      <c r="Y33" s="144">
        <f>IF(X33=0,0,75-'Classt Garcons'!X33+1)</f>
        <v>0</v>
      </c>
      <c r="Z33" s="141">
        <f>IF($AC33=0,0,DOSSARDS!P31)</f>
        <v>0</v>
      </c>
      <c r="AA33" s="142">
        <f>IF($AC33=0,0,DOSSARDS!Q31)</f>
        <v>0</v>
      </c>
      <c r="AB33" s="142">
        <f>IF($AC33=0,0,DOSSARDS!R31)</f>
        <v>0</v>
      </c>
      <c r="AC33" s="143">
        <f>IF(ISNA(ArrivéeG!G185),0,ArrivéeG!G185)</f>
        <v>0</v>
      </c>
      <c r="AD33" s="144">
        <f>IF(AC33=0,0,75-'Classt Garcons'!AC33+1)</f>
        <v>0</v>
      </c>
      <c r="AE33" s="130">
        <f t="shared" si="0"/>
      </c>
      <c r="AF33" s="131" t="e">
        <f t="shared" si="1"/>
        <v>#VALUE!</v>
      </c>
      <c r="AG33" s="131" t="e">
        <f>IF(AF33&lt;=ArrivéeF!$S$3,AE33)</f>
        <v>#VALUE!</v>
      </c>
      <c r="AH33" s="132">
        <f t="shared" si="2"/>
      </c>
      <c r="AI33" s="130">
        <f t="shared" si="3"/>
      </c>
      <c r="AJ33" s="131" t="e">
        <f t="shared" si="4"/>
        <v>#VALUE!</v>
      </c>
      <c r="AK33" s="131" t="e">
        <f>IF(AJ33&lt;=#REF!,AI33)</f>
        <v>#VALUE!</v>
      </c>
      <c r="AL33" s="132">
        <f t="shared" si="5"/>
        <v>0</v>
      </c>
      <c r="AM33" s="130">
        <f t="shared" si="6"/>
      </c>
      <c r="AN33" s="131" t="e">
        <f t="shared" si="7"/>
        <v>#VALUE!</v>
      </c>
      <c r="AO33" s="131" t="e">
        <f>IF(AN33&lt;=#REF!,AM33)</f>
        <v>#VALUE!</v>
      </c>
      <c r="AP33" s="132">
        <f t="shared" si="8"/>
        <v>0</v>
      </c>
      <c r="AQ33" s="130">
        <f t="shared" si="9"/>
      </c>
      <c r="AR33" s="131" t="e">
        <f t="shared" si="10"/>
        <v>#VALUE!</v>
      </c>
      <c r="AS33" s="131" t="e">
        <f>IF(AR33&lt;=#REF!,AQ33)</f>
        <v>#VALUE!</v>
      </c>
      <c r="AT33" s="132">
        <f t="shared" si="11"/>
        <v>0</v>
      </c>
      <c r="AU33" s="130">
        <f t="shared" si="12"/>
      </c>
      <c r="AV33" s="131" t="e">
        <f t="shared" si="13"/>
        <v>#VALUE!</v>
      </c>
      <c r="AW33" s="131" t="e">
        <f>IF(AV33&lt;=#REF!,AU33)</f>
        <v>#VALUE!</v>
      </c>
      <c r="AX33" s="132">
        <f t="shared" si="14"/>
        <v>0</v>
      </c>
      <c r="AY33" s="130">
        <f t="shared" si="15"/>
      </c>
      <c r="AZ33" s="131" t="e">
        <f t="shared" si="16"/>
        <v>#VALUE!</v>
      </c>
      <c r="BA33" s="131" t="e">
        <f>IF(AZ33&lt;=#REF!,AY33)</f>
        <v>#VALUE!</v>
      </c>
      <c r="BB33" s="132">
        <f t="shared" si="17"/>
        <v>0</v>
      </c>
      <c r="BE33" s="133">
        <f t="shared" si="18"/>
        <v>0</v>
      </c>
      <c r="BF33" s="134">
        <f t="shared" si="19"/>
        <v>0</v>
      </c>
      <c r="BG33" s="135">
        <f t="shared" si="19"/>
        <v>0</v>
      </c>
    </row>
    <row r="34" spans="57:59" ht="70.5" customHeight="1">
      <c r="BE34" s="133">
        <f>I4</f>
        <v>0</v>
      </c>
      <c r="BF34" s="134">
        <f>G4</f>
        <v>0</v>
      </c>
      <c r="BG34" s="134">
        <f>H4</f>
        <v>0</v>
      </c>
    </row>
    <row r="35" spans="57:59" ht="70.5" customHeight="1">
      <c r="BE35" s="133">
        <f aca="true" t="shared" si="20" ref="BE35:BE63">I5</f>
        <v>0</v>
      </c>
      <c r="BF35" s="134">
        <f aca="true" t="shared" si="21" ref="BF35:BG50">G5</f>
        <v>0</v>
      </c>
      <c r="BG35" s="134">
        <f t="shared" si="21"/>
        <v>0</v>
      </c>
    </row>
    <row r="36" spans="1:64" s="146" customFormat="1" ht="70.5" customHeight="1">
      <c r="A36" s="145"/>
      <c r="C36" s="136"/>
      <c r="D36" s="147"/>
      <c r="E36" s="147"/>
      <c r="F36" s="145"/>
      <c r="G36" s="136"/>
      <c r="H36" s="136"/>
      <c r="I36" s="147"/>
      <c r="J36" s="147"/>
      <c r="K36" s="145"/>
      <c r="L36" s="136"/>
      <c r="M36" s="136"/>
      <c r="N36" s="147"/>
      <c r="O36" s="147"/>
      <c r="P36" s="145"/>
      <c r="Q36" s="136"/>
      <c r="R36" s="136"/>
      <c r="S36" s="147"/>
      <c r="T36" s="147"/>
      <c r="U36" s="145"/>
      <c r="V36" s="136"/>
      <c r="W36" s="136"/>
      <c r="X36" s="147"/>
      <c r="Y36" s="147"/>
      <c r="Z36" s="145"/>
      <c r="AA36" s="136"/>
      <c r="AB36" s="136"/>
      <c r="AC36" s="147"/>
      <c r="AD36" s="147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3"/>
      <c r="BE36" s="133">
        <f t="shared" si="20"/>
        <v>0</v>
      </c>
      <c r="BF36" s="134">
        <f t="shared" si="21"/>
        <v>0</v>
      </c>
      <c r="BG36" s="134">
        <f t="shared" si="21"/>
        <v>0</v>
      </c>
      <c r="BJ36" s="148"/>
      <c r="BK36" s="125"/>
      <c r="BL36" s="125"/>
    </row>
    <row r="37" spans="1:64" s="146" customFormat="1" ht="70.5" customHeight="1">
      <c r="A37" s="145"/>
      <c r="C37" s="136"/>
      <c r="D37" s="147"/>
      <c r="E37" s="147"/>
      <c r="F37" s="145"/>
      <c r="G37" s="136"/>
      <c r="H37" s="136"/>
      <c r="I37" s="147"/>
      <c r="J37" s="147"/>
      <c r="K37" s="145"/>
      <c r="L37" s="136"/>
      <c r="M37" s="136"/>
      <c r="N37" s="147"/>
      <c r="O37" s="147"/>
      <c r="P37" s="145"/>
      <c r="Q37" s="136"/>
      <c r="R37" s="136"/>
      <c r="S37" s="147"/>
      <c r="T37" s="147"/>
      <c r="U37" s="145"/>
      <c r="V37" s="136"/>
      <c r="W37" s="136"/>
      <c r="X37" s="147"/>
      <c r="Y37" s="147"/>
      <c r="Z37" s="145"/>
      <c r="AA37" s="136"/>
      <c r="AB37" s="136"/>
      <c r="AC37" s="147"/>
      <c r="AD37" s="147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3"/>
      <c r="BE37" s="133">
        <f t="shared" si="20"/>
        <v>0</v>
      </c>
      <c r="BF37" s="134">
        <f t="shared" si="21"/>
        <v>0</v>
      </c>
      <c r="BG37" s="134">
        <f t="shared" si="21"/>
        <v>0</v>
      </c>
      <c r="BJ37" s="148"/>
      <c r="BK37" s="125"/>
      <c r="BL37" s="125"/>
    </row>
    <row r="38" spans="1:64" s="146" customFormat="1" ht="70.5" customHeight="1">
      <c r="A38" s="145"/>
      <c r="B38" s="136"/>
      <c r="C38" s="136"/>
      <c r="D38" s="147"/>
      <c r="E38" s="147"/>
      <c r="F38" s="145"/>
      <c r="G38" s="136"/>
      <c r="H38" s="136"/>
      <c r="I38" s="147"/>
      <c r="J38" s="147"/>
      <c r="K38" s="145"/>
      <c r="L38" s="136"/>
      <c r="M38" s="136"/>
      <c r="N38" s="147"/>
      <c r="O38" s="147"/>
      <c r="P38" s="145"/>
      <c r="Q38" s="136"/>
      <c r="R38" s="136"/>
      <c r="S38" s="147"/>
      <c r="T38" s="147"/>
      <c r="U38" s="145"/>
      <c r="V38" s="136"/>
      <c r="W38" s="136"/>
      <c r="X38" s="147"/>
      <c r="Y38" s="147"/>
      <c r="Z38" s="145"/>
      <c r="AA38" s="136"/>
      <c r="AB38" s="136"/>
      <c r="AC38" s="147"/>
      <c r="AD38" s="147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3"/>
      <c r="BE38" s="133">
        <f t="shared" si="20"/>
        <v>0</v>
      </c>
      <c r="BF38" s="134">
        <f t="shared" si="21"/>
        <v>0</v>
      </c>
      <c r="BG38" s="134">
        <f t="shared" si="21"/>
        <v>0</v>
      </c>
      <c r="BJ38" s="148"/>
      <c r="BK38" s="125"/>
      <c r="BL38" s="125"/>
    </row>
    <row r="39" spans="1:64" s="146" customFormat="1" ht="70.5" customHeight="1">
      <c r="A39" s="145"/>
      <c r="B39" s="136"/>
      <c r="C39" s="136"/>
      <c r="D39" s="147"/>
      <c r="E39" s="147"/>
      <c r="F39" s="145"/>
      <c r="G39" s="136"/>
      <c r="H39" s="136"/>
      <c r="I39" s="147"/>
      <c r="J39" s="147"/>
      <c r="K39" s="145"/>
      <c r="L39" s="136"/>
      <c r="M39" s="136"/>
      <c r="N39" s="147"/>
      <c r="O39" s="147"/>
      <c r="P39" s="145"/>
      <c r="Q39" s="136"/>
      <c r="R39" s="136"/>
      <c r="S39" s="147"/>
      <c r="T39" s="147"/>
      <c r="U39" s="145"/>
      <c r="V39" s="136"/>
      <c r="W39" s="136"/>
      <c r="X39" s="147"/>
      <c r="Y39" s="147"/>
      <c r="Z39" s="145"/>
      <c r="AA39" s="136"/>
      <c r="AB39" s="136"/>
      <c r="AC39" s="147"/>
      <c r="AD39" s="147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3"/>
      <c r="BE39" s="133">
        <f t="shared" si="20"/>
        <v>0</v>
      </c>
      <c r="BF39" s="134">
        <f t="shared" si="21"/>
        <v>0</v>
      </c>
      <c r="BG39" s="134">
        <f t="shared" si="21"/>
        <v>0</v>
      </c>
      <c r="BJ39" s="148"/>
      <c r="BK39" s="125"/>
      <c r="BL39" s="125"/>
    </row>
    <row r="40" spans="1:64" s="146" customFormat="1" ht="70.5" customHeight="1">
      <c r="A40" s="145"/>
      <c r="B40" s="136"/>
      <c r="C40" s="136"/>
      <c r="D40" s="147"/>
      <c r="E40" s="147"/>
      <c r="F40" s="145"/>
      <c r="G40" s="136"/>
      <c r="H40" s="136"/>
      <c r="I40" s="147"/>
      <c r="J40" s="147"/>
      <c r="K40" s="145"/>
      <c r="L40" s="136"/>
      <c r="M40" s="136"/>
      <c r="N40" s="147"/>
      <c r="O40" s="147"/>
      <c r="P40" s="145"/>
      <c r="Q40" s="136"/>
      <c r="R40" s="136"/>
      <c r="S40" s="147"/>
      <c r="T40" s="147"/>
      <c r="U40" s="145"/>
      <c r="V40" s="136"/>
      <c r="W40" s="136"/>
      <c r="X40" s="147"/>
      <c r="Y40" s="147"/>
      <c r="Z40" s="145"/>
      <c r="AA40" s="136"/>
      <c r="AB40" s="136"/>
      <c r="AC40" s="147"/>
      <c r="AD40" s="147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3"/>
      <c r="BE40" s="133">
        <f t="shared" si="20"/>
        <v>0</v>
      </c>
      <c r="BF40" s="134">
        <f t="shared" si="21"/>
        <v>0</v>
      </c>
      <c r="BG40" s="134">
        <f t="shared" si="21"/>
        <v>0</v>
      </c>
      <c r="BJ40" s="148"/>
      <c r="BK40" s="125"/>
      <c r="BL40" s="125"/>
    </row>
    <row r="41" spans="1:64" s="146" customFormat="1" ht="70.5" customHeight="1">
      <c r="A41" s="145"/>
      <c r="B41" s="136"/>
      <c r="C41" s="136"/>
      <c r="D41" s="147"/>
      <c r="E41" s="147"/>
      <c r="F41" s="145"/>
      <c r="G41" s="136"/>
      <c r="H41" s="136"/>
      <c r="I41" s="147"/>
      <c r="J41" s="147"/>
      <c r="K41" s="145"/>
      <c r="L41" s="136"/>
      <c r="M41" s="136"/>
      <c r="N41" s="147"/>
      <c r="O41" s="147"/>
      <c r="P41" s="145"/>
      <c r="Q41" s="136"/>
      <c r="R41" s="136"/>
      <c r="S41" s="147"/>
      <c r="T41" s="147"/>
      <c r="U41" s="145"/>
      <c r="V41" s="136"/>
      <c r="W41" s="136"/>
      <c r="X41" s="147"/>
      <c r="Y41" s="147"/>
      <c r="Z41" s="145"/>
      <c r="AA41" s="136"/>
      <c r="AB41" s="136"/>
      <c r="AC41" s="147"/>
      <c r="AD41" s="147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3"/>
      <c r="BE41" s="133">
        <f t="shared" si="20"/>
        <v>0</v>
      </c>
      <c r="BF41" s="134">
        <f t="shared" si="21"/>
        <v>0</v>
      </c>
      <c r="BG41" s="134">
        <f t="shared" si="21"/>
        <v>0</v>
      </c>
      <c r="BJ41" s="148"/>
      <c r="BK41" s="125"/>
      <c r="BL41" s="125"/>
    </row>
    <row r="42" spans="1:64" s="146" customFormat="1" ht="70.5" customHeight="1">
      <c r="A42" s="145"/>
      <c r="B42" s="136"/>
      <c r="C42" s="136"/>
      <c r="D42" s="147"/>
      <c r="E42" s="147"/>
      <c r="F42" s="149"/>
      <c r="I42" s="149"/>
      <c r="J42" s="150"/>
      <c r="K42" s="149"/>
      <c r="N42" s="149"/>
      <c r="O42" s="150"/>
      <c r="P42" s="149"/>
      <c r="S42" s="149"/>
      <c r="T42" s="150"/>
      <c r="U42" s="149"/>
      <c r="X42" s="149"/>
      <c r="Y42" s="150"/>
      <c r="Z42" s="149"/>
      <c r="AC42" s="149"/>
      <c r="AD42" s="150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E42" s="133">
        <f t="shared" si="20"/>
        <v>0</v>
      </c>
      <c r="BF42" s="134">
        <f t="shared" si="21"/>
        <v>0</v>
      </c>
      <c r="BG42" s="134">
        <f t="shared" si="21"/>
        <v>0</v>
      </c>
      <c r="BJ42" s="148"/>
      <c r="BK42" s="125"/>
      <c r="BL42" s="125"/>
    </row>
    <row r="43" spans="57:59" ht="70.5" customHeight="1">
      <c r="BE43" s="133">
        <f t="shared" si="20"/>
        <v>0</v>
      </c>
      <c r="BF43" s="134">
        <f t="shared" si="21"/>
        <v>0</v>
      </c>
      <c r="BG43" s="134">
        <f t="shared" si="21"/>
        <v>0</v>
      </c>
    </row>
    <row r="44" spans="57:59" ht="70.5" customHeight="1">
      <c r="BE44" s="133">
        <f t="shared" si="20"/>
        <v>0</v>
      </c>
      <c r="BF44" s="134">
        <f t="shared" si="21"/>
        <v>0</v>
      </c>
      <c r="BG44" s="134">
        <f t="shared" si="21"/>
        <v>0</v>
      </c>
    </row>
    <row r="45" spans="57:59" ht="70.5" customHeight="1">
      <c r="BE45" s="133">
        <f t="shared" si="20"/>
        <v>0</v>
      </c>
      <c r="BF45" s="134">
        <f t="shared" si="21"/>
        <v>0</v>
      </c>
      <c r="BG45" s="134">
        <f t="shared" si="21"/>
        <v>0</v>
      </c>
    </row>
    <row r="46" spans="57:59" ht="70.5" customHeight="1">
      <c r="BE46" s="133">
        <f t="shared" si="20"/>
        <v>0</v>
      </c>
      <c r="BF46" s="134">
        <f t="shared" si="21"/>
        <v>0</v>
      </c>
      <c r="BG46" s="134">
        <f t="shared" si="21"/>
        <v>0</v>
      </c>
    </row>
    <row r="47" spans="57:59" ht="70.5" customHeight="1">
      <c r="BE47" s="133">
        <f t="shared" si="20"/>
        <v>0</v>
      </c>
      <c r="BF47" s="134">
        <f t="shared" si="21"/>
        <v>0</v>
      </c>
      <c r="BG47" s="134">
        <f t="shared" si="21"/>
        <v>0</v>
      </c>
    </row>
    <row r="48" spans="57:59" ht="70.5" customHeight="1">
      <c r="BE48" s="133">
        <f t="shared" si="20"/>
        <v>0</v>
      </c>
      <c r="BF48" s="134">
        <f t="shared" si="21"/>
        <v>0</v>
      </c>
      <c r="BG48" s="134">
        <f t="shared" si="21"/>
        <v>0</v>
      </c>
    </row>
    <row r="49" spans="57:59" ht="70.5" customHeight="1">
      <c r="BE49" s="133">
        <f t="shared" si="20"/>
        <v>0</v>
      </c>
      <c r="BF49" s="134">
        <f t="shared" si="21"/>
        <v>0</v>
      </c>
      <c r="BG49" s="134">
        <f t="shared" si="21"/>
        <v>0</v>
      </c>
    </row>
    <row r="50" spans="57:59" ht="70.5" customHeight="1">
      <c r="BE50" s="133">
        <f t="shared" si="20"/>
        <v>0</v>
      </c>
      <c r="BF50" s="134">
        <f t="shared" si="21"/>
        <v>0</v>
      </c>
      <c r="BG50" s="134">
        <f t="shared" si="21"/>
        <v>0</v>
      </c>
    </row>
    <row r="51" spans="57:59" ht="70.5" customHeight="1">
      <c r="BE51" s="133">
        <f t="shared" si="20"/>
        <v>0</v>
      </c>
      <c r="BF51" s="134">
        <f aca="true" t="shared" si="22" ref="BF51:BG63">G21</f>
        <v>0</v>
      </c>
      <c r="BG51" s="134">
        <f t="shared" si="22"/>
        <v>0</v>
      </c>
    </row>
    <row r="52" spans="35:59" ht="70.5" customHeight="1">
      <c r="AI52" s="187"/>
      <c r="AJ52" s="187"/>
      <c r="AK52" s="187"/>
      <c r="AL52" s="187"/>
      <c r="AM52" s="187"/>
      <c r="AN52" s="187"/>
      <c r="AO52" s="187"/>
      <c r="AP52" s="187"/>
      <c r="BE52" s="133">
        <f t="shared" si="20"/>
        <v>0</v>
      </c>
      <c r="BF52" s="134">
        <f t="shared" si="22"/>
        <v>0</v>
      </c>
      <c r="BG52" s="134">
        <f t="shared" si="22"/>
        <v>0</v>
      </c>
    </row>
    <row r="53" spans="57:59" ht="70.5" customHeight="1">
      <c r="BE53" s="133">
        <f t="shared" si="20"/>
        <v>0</v>
      </c>
      <c r="BF53" s="134">
        <f t="shared" si="22"/>
        <v>0</v>
      </c>
      <c r="BG53" s="134">
        <f t="shared" si="22"/>
        <v>0</v>
      </c>
    </row>
    <row r="54" spans="57:59" ht="70.5" customHeight="1">
      <c r="BE54" s="133">
        <f t="shared" si="20"/>
        <v>0</v>
      </c>
      <c r="BF54" s="134">
        <f t="shared" si="22"/>
        <v>0</v>
      </c>
      <c r="BG54" s="134">
        <f t="shared" si="22"/>
        <v>0</v>
      </c>
    </row>
    <row r="55" spans="57:59" ht="70.5" customHeight="1">
      <c r="BE55" s="133">
        <f t="shared" si="20"/>
        <v>0</v>
      </c>
      <c r="BF55" s="134">
        <f t="shared" si="22"/>
        <v>0</v>
      </c>
      <c r="BG55" s="134">
        <f t="shared" si="22"/>
        <v>0</v>
      </c>
    </row>
    <row r="56" spans="57:59" ht="70.5" customHeight="1">
      <c r="BE56" s="133">
        <f t="shared" si="20"/>
        <v>0</v>
      </c>
      <c r="BF56" s="134">
        <f t="shared" si="22"/>
        <v>0</v>
      </c>
      <c r="BG56" s="134">
        <f t="shared" si="22"/>
        <v>0</v>
      </c>
    </row>
    <row r="57" spans="57:59" ht="70.5" customHeight="1">
      <c r="BE57" s="133">
        <f t="shared" si="20"/>
        <v>0</v>
      </c>
      <c r="BF57" s="134">
        <f t="shared" si="22"/>
        <v>0</v>
      </c>
      <c r="BG57" s="134">
        <f t="shared" si="22"/>
        <v>0</v>
      </c>
    </row>
    <row r="58" spans="57:59" ht="70.5" customHeight="1">
      <c r="BE58" s="133">
        <f t="shared" si="20"/>
        <v>0</v>
      </c>
      <c r="BF58" s="134">
        <f t="shared" si="22"/>
        <v>0</v>
      </c>
      <c r="BG58" s="134">
        <f t="shared" si="22"/>
        <v>0</v>
      </c>
    </row>
    <row r="59" spans="57:59" ht="70.5" customHeight="1">
      <c r="BE59" s="133">
        <f t="shared" si="20"/>
        <v>0</v>
      </c>
      <c r="BF59" s="134">
        <f t="shared" si="22"/>
        <v>0</v>
      </c>
      <c r="BG59" s="134">
        <f t="shared" si="22"/>
        <v>0</v>
      </c>
    </row>
    <row r="60" spans="57:59" ht="70.5" customHeight="1">
      <c r="BE60" s="133">
        <f t="shared" si="20"/>
        <v>0</v>
      </c>
      <c r="BF60" s="134">
        <f t="shared" si="22"/>
        <v>0</v>
      </c>
      <c r="BG60" s="134">
        <f t="shared" si="22"/>
        <v>0</v>
      </c>
    </row>
    <row r="61" spans="57:59" ht="70.5" customHeight="1">
      <c r="BE61" s="133">
        <f t="shared" si="20"/>
        <v>0</v>
      </c>
      <c r="BF61" s="134">
        <f t="shared" si="22"/>
        <v>0</v>
      </c>
      <c r="BG61" s="134">
        <f t="shared" si="22"/>
        <v>0</v>
      </c>
    </row>
    <row r="62" spans="57:59" ht="70.5" customHeight="1">
      <c r="BE62" s="133">
        <f t="shared" si="20"/>
        <v>0</v>
      </c>
      <c r="BF62" s="134">
        <f t="shared" si="22"/>
        <v>0</v>
      </c>
      <c r="BG62" s="134">
        <f t="shared" si="22"/>
        <v>0</v>
      </c>
    </row>
    <row r="63" spans="57:59" ht="70.5" customHeight="1">
      <c r="BE63" s="133">
        <f t="shared" si="20"/>
        <v>0</v>
      </c>
      <c r="BF63" s="134">
        <f t="shared" si="22"/>
        <v>0</v>
      </c>
      <c r="BG63" s="134">
        <f t="shared" si="22"/>
        <v>0</v>
      </c>
    </row>
    <row r="64" spans="57:59" ht="70.5" customHeight="1">
      <c r="BE64" s="133">
        <f>N4</f>
        <v>0</v>
      </c>
      <c r="BF64" s="134">
        <f>L4</f>
        <v>0</v>
      </c>
      <c r="BG64" s="134">
        <f>M4</f>
        <v>0</v>
      </c>
    </row>
    <row r="65" spans="57:59" ht="70.5" customHeight="1">
      <c r="BE65" s="133">
        <f aca="true" t="shared" si="23" ref="BE65:BE93">N5</f>
        <v>0</v>
      </c>
      <c r="BF65" s="134">
        <f aca="true" t="shared" si="24" ref="BF65:BG80">L5</f>
        <v>0</v>
      </c>
      <c r="BG65" s="134">
        <f t="shared" si="24"/>
        <v>0</v>
      </c>
    </row>
    <row r="66" spans="57:59" ht="70.5" customHeight="1">
      <c r="BE66" s="133">
        <f t="shared" si="23"/>
        <v>0</v>
      </c>
      <c r="BF66" s="134">
        <f t="shared" si="24"/>
        <v>0</v>
      </c>
      <c r="BG66" s="134">
        <f t="shared" si="24"/>
        <v>0</v>
      </c>
    </row>
    <row r="67" spans="57:59" ht="70.5" customHeight="1">
      <c r="BE67" s="133">
        <f t="shared" si="23"/>
        <v>0</v>
      </c>
      <c r="BF67" s="134">
        <f t="shared" si="24"/>
        <v>0</v>
      </c>
      <c r="BG67" s="134">
        <f t="shared" si="24"/>
        <v>0</v>
      </c>
    </row>
    <row r="68" spans="57:59" ht="70.5" customHeight="1">
      <c r="BE68" s="133">
        <f t="shared" si="23"/>
        <v>0</v>
      </c>
      <c r="BF68" s="134">
        <f t="shared" si="24"/>
        <v>0</v>
      </c>
      <c r="BG68" s="134">
        <f t="shared" si="24"/>
        <v>0</v>
      </c>
    </row>
    <row r="69" spans="57:59" ht="70.5" customHeight="1">
      <c r="BE69" s="133">
        <f t="shared" si="23"/>
        <v>0</v>
      </c>
      <c r="BF69" s="134">
        <f t="shared" si="24"/>
        <v>0</v>
      </c>
      <c r="BG69" s="134">
        <f t="shared" si="24"/>
        <v>0</v>
      </c>
    </row>
    <row r="70" spans="57:59" ht="70.5" customHeight="1">
      <c r="BE70" s="133">
        <f t="shared" si="23"/>
        <v>0</v>
      </c>
      <c r="BF70" s="134">
        <f t="shared" si="24"/>
        <v>0</v>
      </c>
      <c r="BG70" s="134">
        <f t="shared" si="24"/>
        <v>0</v>
      </c>
    </row>
    <row r="71" spans="57:59" ht="70.5" customHeight="1">
      <c r="BE71" s="133">
        <f t="shared" si="23"/>
        <v>0</v>
      </c>
      <c r="BF71" s="134">
        <f t="shared" si="24"/>
        <v>0</v>
      </c>
      <c r="BG71" s="134">
        <f t="shared" si="24"/>
        <v>0</v>
      </c>
    </row>
    <row r="72" spans="57:59" ht="70.5" customHeight="1">
      <c r="BE72" s="133">
        <f t="shared" si="23"/>
        <v>0</v>
      </c>
      <c r="BF72" s="134">
        <f t="shared" si="24"/>
        <v>0</v>
      </c>
      <c r="BG72" s="134">
        <f t="shared" si="24"/>
        <v>0</v>
      </c>
    </row>
    <row r="73" spans="57:59" ht="70.5" customHeight="1">
      <c r="BE73" s="133">
        <f t="shared" si="23"/>
        <v>0</v>
      </c>
      <c r="BF73" s="134">
        <f t="shared" si="24"/>
        <v>0</v>
      </c>
      <c r="BG73" s="134">
        <f t="shared" si="24"/>
        <v>0</v>
      </c>
    </row>
    <row r="74" spans="57:59" ht="70.5" customHeight="1">
      <c r="BE74" s="133">
        <f t="shared" si="23"/>
        <v>0</v>
      </c>
      <c r="BF74" s="134">
        <f t="shared" si="24"/>
        <v>0</v>
      </c>
      <c r="BG74" s="134">
        <f t="shared" si="24"/>
        <v>0</v>
      </c>
    </row>
    <row r="75" spans="57:59" ht="70.5" customHeight="1">
      <c r="BE75" s="133">
        <f t="shared" si="23"/>
        <v>0</v>
      </c>
      <c r="BF75" s="134">
        <f t="shared" si="24"/>
        <v>0</v>
      </c>
      <c r="BG75" s="134">
        <f t="shared" si="24"/>
        <v>0</v>
      </c>
    </row>
    <row r="76" spans="57:59" ht="70.5" customHeight="1">
      <c r="BE76" s="133">
        <f t="shared" si="23"/>
        <v>0</v>
      </c>
      <c r="BF76" s="134">
        <f t="shared" si="24"/>
        <v>0</v>
      </c>
      <c r="BG76" s="134">
        <f t="shared" si="24"/>
        <v>0</v>
      </c>
    </row>
    <row r="77" spans="57:59" ht="70.5" customHeight="1">
      <c r="BE77" s="133">
        <f t="shared" si="23"/>
        <v>0</v>
      </c>
      <c r="BF77" s="134">
        <f t="shared" si="24"/>
        <v>0</v>
      </c>
      <c r="BG77" s="134">
        <f t="shared" si="24"/>
        <v>0</v>
      </c>
    </row>
    <row r="78" spans="57:59" ht="70.5" customHeight="1">
      <c r="BE78" s="133">
        <f t="shared" si="23"/>
        <v>0</v>
      </c>
      <c r="BF78" s="134">
        <f t="shared" si="24"/>
        <v>0</v>
      </c>
      <c r="BG78" s="134">
        <f t="shared" si="24"/>
        <v>0</v>
      </c>
    </row>
    <row r="79" spans="57:59" ht="70.5" customHeight="1">
      <c r="BE79" s="133">
        <f t="shared" si="23"/>
        <v>0</v>
      </c>
      <c r="BF79" s="134">
        <f t="shared" si="24"/>
        <v>0</v>
      </c>
      <c r="BG79" s="134">
        <f t="shared" si="24"/>
        <v>0</v>
      </c>
    </row>
    <row r="80" spans="57:59" ht="70.5" customHeight="1">
      <c r="BE80" s="133">
        <f t="shared" si="23"/>
        <v>0</v>
      </c>
      <c r="BF80" s="134">
        <f t="shared" si="24"/>
        <v>0</v>
      </c>
      <c r="BG80" s="134">
        <f t="shared" si="24"/>
        <v>0</v>
      </c>
    </row>
    <row r="81" spans="57:59" ht="70.5" customHeight="1">
      <c r="BE81" s="133">
        <f t="shared" si="23"/>
        <v>0</v>
      </c>
      <c r="BF81" s="134">
        <f aca="true" t="shared" si="25" ref="BF81:BG93">L21</f>
        <v>0</v>
      </c>
      <c r="BG81" s="134">
        <f t="shared" si="25"/>
        <v>0</v>
      </c>
    </row>
    <row r="82" spans="57:59" ht="70.5" customHeight="1">
      <c r="BE82" s="133">
        <f t="shared" si="23"/>
        <v>0</v>
      </c>
      <c r="BF82" s="134">
        <f t="shared" si="25"/>
        <v>0</v>
      </c>
      <c r="BG82" s="134">
        <f t="shared" si="25"/>
        <v>0</v>
      </c>
    </row>
    <row r="83" spans="35:59" ht="70.5" customHeight="1">
      <c r="AI83" s="187"/>
      <c r="AJ83" s="187"/>
      <c r="AK83" s="187"/>
      <c r="AL83" s="187"/>
      <c r="AM83" s="187"/>
      <c r="AN83" s="187"/>
      <c r="AO83" s="187"/>
      <c r="AP83" s="187"/>
      <c r="BE83" s="133">
        <f t="shared" si="23"/>
        <v>0</v>
      </c>
      <c r="BF83" s="134">
        <f t="shared" si="25"/>
        <v>0</v>
      </c>
      <c r="BG83" s="134">
        <f t="shared" si="25"/>
        <v>0</v>
      </c>
    </row>
    <row r="84" spans="57:59" ht="70.5" customHeight="1">
      <c r="BE84" s="133">
        <f t="shared" si="23"/>
        <v>0</v>
      </c>
      <c r="BF84" s="134">
        <f t="shared" si="25"/>
        <v>0</v>
      </c>
      <c r="BG84" s="134">
        <f t="shared" si="25"/>
        <v>0</v>
      </c>
    </row>
    <row r="85" spans="57:59" ht="70.5" customHeight="1">
      <c r="BE85" s="133">
        <f t="shared" si="23"/>
        <v>0</v>
      </c>
      <c r="BF85" s="134">
        <f t="shared" si="25"/>
        <v>0</v>
      </c>
      <c r="BG85" s="134">
        <f t="shared" si="25"/>
        <v>0</v>
      </c>
    </row>
    <row r="86" spans="57:59" ht="70.5" customHeight="1">
      <c r="BE86" s="133">
        <f t="shared" si="23"/>
        <v>0</v>
      </c>
      <c r="BF86" s="134">
        <f t="shared" si="25"/>
        <v>0</v>
      </c>
      <c r="BG86" s="134">
        <f t="shared" si="25"/>
        <v>0</v>
      </c>
    </row>
    <row r="87" spans="57:59" ht="70.5" customHeight="1">
      <c r="BE87" s="133">
        <f t="shared" si="23"/>
        <v>0</v>
      </c>
      <c r="BF87" s="134">
        <f t="shared" si="25"/>
        <v>0</v>
      </c>
      <c r="BG87" s="134">
        <f t="shared" si="25"/>
        <v>0</v>
      </c>
    </row>
    <row r="88" spans="57:59" ht="70.5" customHeight="1">
      <c r="BE88" s="133">
        <f t="shared" si="23"/>
        <v>0</v>
      </c>
      <c r="BF88" s="134">
        <f t="shared" si="25"/>
        <v>0</v>
      </c>
      <c r="BG88" s="134">
        <f t="shared" si="25"/>
        <v>0</v>
      </c>
    </row>
    <row r="89" spans="57:59" ht="70.5" customHeight="1">
      <c r="BE89" s="133">
        <f t="shared" si="23"/>
        <v>0</v>
      </c>
      <c r="BF89" s="134">
        <f t="shared" si="25"/>
        <v>0</v>
      </c>
      <c r="BG89" s="134">
        <f t="shared" si="25"/>
        <v>0</v>
      </c>
    </row>
    <row r="90" spans="57:59" ht="70.5" customHeight="1">
      <c r="BE90" s="133">
        <f t="shared" si="23"/>
        <v>0</v>
      </c>
      <c r="BF90" s="134">
        <f t="shared" si="25"/>
        <v>0</v>
      </c>
      <c r="BG90" s="134">
        <f t="shared" si="25"/>
        <v>0</v>
      </c>
    </row>
    <row r="91" spans="57:59" ht="70.5" customHeight="1">
      <c r="BE91" s="133">
        <f t="shared" si="23"/>
        <v>0</v>
      </c>
      <c r="BF91" s="134">
        <f t="shared" si="25"/>
        <v>0</v>
      </c>
      <c r="BG91" s="134">
        <f t="shared" si="25"/>
        <v>0</v>
      </c>
    </row>
    <row r="92" spans="57:59" ht="70.5" customHeight="1">
      <c r="BE92" s="133">
        <f t="shared" si="23"/>
        <v>0</v>
      </c>
      <c r="BF92" s="134">
        <f t="shared" si="25"/>
        <v>0</v>
      </c>
      <c r="BG92" s="134">
        <f t="shared" si="25"/>
        <v>0</v>
      </c>
    </row>
    <row r="93" spans="57:59" ht="70.5" customHeight="1">
      <c r="BE93" s="133">
        <f t="shared" si="23"/>
        <v>0</v>
      </c>
      <c r="BF93" s="134">
        <f t="shared" si="25"/>
        <v>0</v>
      </c>
      <c r="BG93" s="134">
        <f t="shared" si="25"/>
        <v>0</v>
      </c>
    </row>
    <row r="94" spans="57:59" ht="70.5" customHeight="1">
      <c r="BE94" s="133">
        <f>S4</f>
        <v>0</v>
      </c>
      <c r="BF94" s="134">
        <f>Q4</f>
        <v>0</v>
      </c>
      <c r="BG94" s="134">
        <f>R4</f>
        <v>0</v>
      </c>
    </row>
    <row r="95" spans="57:59" ht="70.5" customHeight="1">
      <c r="BE95" s="133">
        <f aca="true" t="shared" si="26" ref="BE95:BE123">S5</f>
        <v>0</v>
      </c>
      <c r="BF95" s="134">
        <f aca="true" t="shared" si="27" ref="BF95:BG110">Q5</f>
        <v>0</v>
      </c>
      <c r="BG95" s="134">
        <f t="shared" si="27"/>
        <v>0</v>
      </c>
    </row>
    <row r="96" spans="57:59" ht="70.5" customHeight="1">
      <c r="BE96" s="133">
        <f t="shared" si="26"/>
        <v>0</v>
      </c>
      <c r="BF96" s="134">
        <f t="shared" si="27"/>
        <v>0</v>
      </c>
      <c r="BG96" s="134">
        <f t="shared" si="27"/>
        <v>0</v>
      </c>
    </row>
    <row r="97" spans="57:59" ht="70.5" customHeight="1">
      <c r="BE97" s="133">
        <f t="shared" si="26"/>
        <v>0</v>
      </c>
      <c r="BF97" s="134">
        <f t="shared" si="27"/>
        <v>0</v>
      </c>
      <c r="BG97" s="134">
        <f t="shared" si="27"/>
        <v>0</v>
      </c>
    </row>
    <row r="98" spans="57:59" ht="70.5" customHeight="1">
      <c r="BE98" s="133">
        <f t="shared" si="26"/>
        <v>0</v>
      </c>
      <c r="BF98" s="134">
        <f t="shared" si="27"/>
        <v>0</v>
      </c>
      <c r="BG98" s="134">
        <f t="shared" si="27"/>
        <v>0</v>
      </c>
    </row>
    <row r="99" spans="57:59" ht="70.5" customHeight="1">
      <c r="BE99" s="133">
        <f t="shared" si="26"/>
        <v>0</v>
      </c>
      <c r="BF99" s="134">
        <f t="shared" si="27"/>
        <v>0</v>
      </c>
      <c r="BG99" s="134">
        <f t="shared" si="27"/>
        <v>0</v>
      </c>
    </row>
    <row r="100" spans="57:59" ht="70.5" customHeight="1">
      <c r="BE100" s="133">
        <f t="shared" si="26"/>
        <v>0</v>
      </c>
      <c r="BF100" s="134">
        <f t="shared" si="27"/>
        <v>0</v>
      </c>
      <c r="BG100" s="134">
        <f t="shared" si="27"/>
        <v>0</v>
      </c>
    </row>
    <row r="101" spans="57:59" ht="70.5" customHeight="1">
      <c r="BE101" s="133">
        <f t="shared" si="26"/>
        <v>0</v>
      </c>
      <c r="BF101" s="134">
        <f t="shared" si="27"/>
        <v>0</v>
      </c>
      <c r="BG101" s="134">
        <f t="shared" si="27"/>
        <v>0</v>
      </c>
    </row>
    <row r="102" spans="57:59" ht="70.5" customHeight="1">
      <c r="BE102" s="133">
        <f t="shared" si="26"/>
        <v>0</v>
      </c>
      <c r="BF102" s="134">
        <f t="shared" si="27"/>
        <v>0</v>
      </c>
      <c r="BG102" s="134">
        <f t="shared" si="27"/>
        <v>0</v>
      </c>
    </row>
    <row r="103" spans="57:59" ht="70.5" customHeight="1">
      <c r="BE103" s="133">
        <f t="shared" si="26"/>
        <v>0</v>
      </c>
      <c r="BF103" s="134">
        <f t="shared" si="27"/>
        <v>0</v>
      </c>
      <c r="BG103" s="134">
        <f t="shared" si="27"/>
        <v>0</v>
      </c>
    </row>
    <row r="104" spans="57:59" ht="70.5" customHeight="1">
      <c r="BE104" s="133">
        <f t="shared" si="26"/>
        <v>0</v>
      </c>
      <c r="BF104" s="134">
        <f t="shared" si="27"/>
        <v>0</v>
      </c>
      <c r="BG104" s="134">
        <f t="shared" si="27"/>
        <v>0</v>
      </c>
    </row>
    <row r="105" spans="57:59" ht="70.5" customHeight="1">
      <c r="BE105" s="133">
        <f t="shared" si="26"/>
        <v>0</v>
      </c>
      <c r="BF105" s="134">
        <f t="shared" si="27"/>
        <v>0</v>
      </c>
      <c r="BG105" s="134">
        <f t="shared" si="27"/>
        <v>0</v>
      </c>
    </row>
    <row r="106" spans="57:59" ht="70.5" customHeight="1">
      <c r="BE106" s="133">
        <f t="shared" si="26"/>
        <v>0</v>
      </c>
      <c r="BF106" s="134">
        <f t="shared" si="27"/>
        <v>0</v>
      </c>
      <c r="BG106" s="134">
        <f t="shared" si="27"/>
        <v>0</v>
      </c>
    </row>
    <row r="107" spans="57:59" ht="70.5" customHeight="1">
      <c r="BE107" s="133">
        <f t="shared" si="26"/>
        <v>0</v>
      </c>
      <c r="BF107" s="134">
        <f t="shared" si="27"/>
        <v>0</v>
      </c>
      <c r="BG107" s="134">
        <f t="shared" si="27"/>
        <v>0</v>
      </c>
    </row>
    <row r="108" spans="57:59" ht="70.5" customHeight="1">
      <c r="BE108" s="133">
        <f t="shared" si="26"/>
        <v>0</v>
      </c>
      <c r="BF108" s="134">
        <f t="shared" si="27"/>
        <v>0</v>
      </c>
      <c r="BG108" s="134">
        <f t="shared" si="27"/>
        <v>0</v>
      </c>
    </row>
    <row r="109" spans="57:59" ht="70.5" customHeight="1">
      <c r="BE109" s="133">
        <f t="shared" si="26"/>
        <v>0</v>
      </c>
      <c r="BF109" s="134">
        <f t="shared" si="27"/>
        <v>0</v>
      </c>
      <c r="BG109" s="134">
        <f t="shared" si="27"/>
        <v>0</v>
      </c>
    </row>
    <row r="110" spans="57:59" ht="70.5" customHeight="1">
      <c r="BE110" s="133">
        <f t="shared" si="26"/>
        <v>0</v>
      </c>
      <c r="BF110" s="134">
        <f t="shared" si="27"/>
        <v>0</v>
      </c>
      <c r="BG110" s="134">
        <f t="shared" si="27"/>
        <v>0</v>
      </c>
    </row>
    <row r="111" spans="57:59" ht="70.5" customHeight="1">
      <c r="BE111" s="133">
        <f t="shared" si="26"/>
        <v>0</v>
      </c>
      <c r="BF111" s="134">
        <f aca="true" t="shared" si="28" ref="BF111:BG123">Q21</f>
        <v>0</v>
      </c>
      <c r="BG111" s="134">
        <f t="shared" si="28"/>
        <v>0</v>
      </c>
    </row>
    <row r="112" spans="57:59" ht="70.5" customHeight="1">
      <c r="BE112" s="133">
        <f t="shared" si="26"/>
        <v>0</v>
      </c>
      <c r="BF112" s="134">
        <f t="shared" si="28"/>
        <v>0</v>
      </c>
      <c r="BG112" s="134">
        <f t="shared" si="28"/>
        <v>0</v>
      </c>
    </row>
    <row r="113" spans="57:59" ht="70.5" customHeight="1">
      <c r="BE113" s="133">
        <f t="shared" si="26"/>
        <v>0</v>
      </c>
      <c r="BF113" s="134">
        <f t="shared" si="28"/>
        <v>0</v>
      </c>
      <c r="BG113" s="134">
        <f t="shared" si="28"/>
        <v>0</v>
      </c>
    </row>
    <row r="114" spans="35:59" ht="70.5" customHeight="1">
      <c r="AI114" s="187"/>
      <c r="AJ114" s="187"/>
      <c r="AK114" s="187"/>
      <c r="AL114" s="187"/>
      <c r="AM114" s="187"/>
      <c r="AN114" s="187"/>
      <c r="AO114" s="187"/>
      <c r="AP114" s="187"/>
      <c r="BE114" s="133">
        <f t="shared" si="26"/>
        <v>0</v>
      </c>
      <c r="BF114" s="134">
        <f t="shared" si="28"/>
        <v>0</v>
      </c>
      <c r="BG114" s="134">
        <f t="shared" si="28"/>
        <v>0</v>
      </c>
    </row>
    <row r="115" spans="57:59" ht="70.5" customHeight="1">
      <c r="BE115" s="133">
        <f t="shared" si="26"/>
        <v>0</v>
      </c>
      <c r="BF115" s="134">
        <f t="shared" si="28"/>
        <v>0</v>
      </c>
      <c r="BG115" s="134">
        <f t="shared" si="28"/>
        <v>0</v>
      </c>
    </row>
    <row r="116" spans="57:59" ht="70.5" customHeight="1">
      <c r="BE116" s="133">
        <f t="shared" si="26"/>
        <v>0</v>
      </c>
      <c r="BF116" s="134">
        <f t="shared" si="28"/>
        <v>0</v>
      </c>
      <c r="BG116" s="134">
        <f t="shared" si="28"/>
        <v>0</v>
      </c>
    </row>
    <row r="117" spans="57:59" ht="70.5" customHeight="1">
      <c r="BE117" s="133">
        <f t="shared" si="26"/>
        <v>0</v>
      </c>
      <c r="BF117" s="134">
        <f t="shared" si="28"/>
        <v>0</v>
      </c>
      <c r="BG117" s="134">
        <f t="shared" si="28"/>
        <v>0</v>
      </c>
    </row>
    <row r="118" spans="57:59" ht="70.5" customHeight="1">
      <c r="BE118" s="133">
        <f t="shared" si="26"/>
        <v>0</v>
      </c>
      <c r="BF118" s="134">
        <f t="shared" si="28"/>
        <v>0</v>
      </c>
      <c r="BG118" s="134">
        <f t="shared" si="28"/>
        <v>0</v>
      </c>
    </row>
    <row r="119" spans="57:59" ht="70.5" customHeight="1">
      <c r="BE119" s="133">
        <f t="shared" si="26"/>
        <v>0</v>
      </c>
      <c r="BF119" s="134">
        <f t="shared" si="28"/>
        <v>0</v>
      </c>
      <c r="BG119" s="134">
        <f t="shared" si="28"/>
        <v>0</v>
      </c>
    </row>
    <row r="120" spans="57:59" ht="70.5" customHeight="1">
      <c r="BE120" s="133">
        <f t="shared" si="26"/>
        <v>0</v>
      </c>
      <c r="BF120" s="134">
        <f t="shared" si="28"/>
        <v>0</v>
      </c>
      <c r="BG120" s="134">
        <f t="shared" si="28"/>
        <v>0</v>
      </c>
    </row>
    <row r="121" spans="57:59" ht="70.5" customHeight="1">
      <c r="BE121" s="133">
        <f t="shared" si="26"/>
        <v>0</v>
      </c>
      <c r="BF121" s="134">
        <f t="shared" si="28"/>
        <v>0</v>
      </c>
      <c r="BG121" s="134">
        <f t="shared" si="28"/>
        <v>0</v>
      </c>
    </row>
    <row r="122" spans="57:59" ht="70.5" customHeight="1">
      <c r="BE122" s="133">
        <f t="shared" si="26"/>
        <v>0</v>
      </c>
      <c r="BF122" s="134">
        <f t="shared" si="28"/>
        <v>0</v>
      </c>
      <c r="BG122" s="134">
        <f t="shared" si="28"/>
        <v>0</v>
      </c>
    </row>
    <row r="123" spans="57:59" ht="70.5" customHeight="1">
      <c r="BE123" s="133">
        <f t="shared" si="26"/>
        <v>0</v>
      </c>
      <c r="BF123" s="134">
        <f t="shared" si="28"/>
        <v>0</v>
      </c>
      <c r="BG123" s="134">
        <f t="shared" si="28"/>
        <v>0</v>
      </c>
    </row>
    <row r="124" spans="57:59" ht="70.5" customHeight="1">
      <c r="BE124" s="133">
        <f>X4</f>
        <v>0</v>
      </c>
      <c r="BF124" s="134">
        <f>V4</f>
        <v>0</v>
      </c>
      <c r="BG124" s="134">
        <f>W4</f>
        <v>0</v>
      </c>
    </row>
    <row r="125" spans="57:59" ht="70.5" customHeight="1">
      <c r="BE125" s="133">
        <f aca="true" t="shared" si="29" ref="BE125:BE153">X5</f>
        <v>0</v>
      </c>
      <c r="BF125" s="134">
        <f aca="true" t="shared" si="30" ref="BF125:BG140">V5</f>
        <v>0</v>
      </c>
      <c r="BG125" s="134">
        <f t="shared" si="30"/>
        <v>0</v>
      </c>
    </row>
    <row r="126" spans="57:59" ht="70.5" customHeight="1">
      <c r="BE126" s="133">
        <f t="shared" si="29"/>
        <v>0</v>
      </c>
      <c r="BF126" s="134">
        <f t="shared" si="30"/>
        <v>0</v>
      </c>
      <c r="BG126" s="134">
        <f t="shared" si="30"/>
        <v>0</v>
      </c>
    </row>
    <row r="127" spans="57:59" ht="70.5" customHeight="1">
      <c r="BE127" s="133">
        <f t="shared" si="29"/>
        <v>0</v>
      </c>
      <c r="BF127" s="134">
        <f t="shared" si="30"/>
        <v>0</v>
      </c>
      <c r="BG127" s="134">
        <f t="shared" si="30"/>
        <v>0</v>
      </c>
    </row>
    <row r="128" spans="57:59" ht="70.5" customHeight="1">
      <c r="BE128" s="133">
        <f t="shared" si="29"/>
        <v>0</v>
      </c>
      <c r="BF128" s="134">
        <f t="shared" si="30"/>
        <v>0</v>
      </c>
      <c r="BG128" s="134">
        <f t="shared" si="30"/>
        <v>0</v>
      </c>
    </row>
    <row r="129" spans="57:59" ht="70.5" customHeight="1">
      <c r="BE129" s="133">
        <f t="shared" si="29"/>
        <v>0</v>
      </c>
      <c r="BF129" s="134">
        <f t="shared" si="30"/>
        <v>0</v>
      </c>
      <c r="BG129" s="134">
        <f t="shared" si="30"/>
        <v>0</v>
      </c>
    </row>
    <row r="130" spans="57:59" ht="70.5" customHeight="1">
      <c r="BE130" s="133">
        <f t="shared" si="29"/>
        <v>0</v>
      </c>
      <c r="BF130" s="134">
        <f t="shared" si="30"/>
        <v>0</v>
      </c>
      <c r="BG130" s="134">
        <f t="shared" si="30"/>
        <v>0</v>
      </c>
    </row>
    <row r="131" spans="57:59" ht="70.5" customHeight="1">
      <c r="BE131" s="133">
        <f t="shared" si="29"/>
        <v>0</v>
      </c>
      <c r="BF131" s="134">
        <f t="shared" si="30"/>
        <v>0</v>
      </c>
      <c r="BG131" s="134">
        <f t="shared" si="30"/>
        <v>0</v>
      </c>
    </row>
    <row r="132" spans="57:59" ht="70.5" customHeight="1">
      <c r="BE132" s="133">
        <f t="shared" si="29"/>
        <v>0</v>
      </c>
      <c r="BF132" s="134">
        <f t="shared" si="30"/>
        <v>0</v>
      </c>
      <c r="BG132" s="134">
        <f t="shared" si="30"/>
        <v>0</v>
      </c>
    </row>
    <row r="133" spans="57:59" ht="70.5" customHeight="1">
      <c r="BE133" s="133">
        <f t="shared" si="29"/>
        <v>0</v>
      </c>
      <c r="BF133" s="134">
        <f t="shared" si="30"/>
        <v>0</v>
      </c>
      <c r="BG133" s="134">
        <f t="shared" si="30"/>
        <v>0</v>
      </c>
    </row>
    <row r="134" spans="57:59" ht="70.5" customHeight="1">
      <c r="BE134" s="133">
        <f t="shared" si="29"/>
        <v>0</v>
      </c>
      <c r="BF134" s="134">
        <f t="shared" si="30"/>
        <v>0</v>
      </c>
      <c r="BG134" s="134">
        <f t="shared" si="30"/>
        <v>0</v>
      </c>
    </row>
    <row r="135" spans="57:59" ht="70.5" customHeight="1">
      <c r="BE135" s="133">
        <f t="shared" si="29"/>
        <v>0</v>
      </c>
      <c r="BF135" s="134">
        <f t="shared" si="30"/>
        <v>0</v>
      </c>
      <c r="BG135" s="134">
        <f t="shared" si="30"/>
        <v>0</v>
      </c>
    </row>
    <row r="136" spans="57:59" ht="70.5" customHeight="1">
      <c r="BE136" s="133">
        <f t="shared" si="29"/>
        <v>0</v>
      </c>
      <c r="BF136" s="134">
        <f t="shared" si="30"/>
        <v>0</v>
      </c>
      <c r="BG136" s="134">
        <f t="shared" si="30"/>
        <v>0</v>
      </c>
    </row>
    <row r="137" spans="57:59" ht="70.5" customHeight="1">
      <c r="BE137" s="133">
        <f t="shared" si="29"/>
        <v>0</v>
      </c>
      <c r="BF137" s="134">
        <f t="shared" si="30"/>
        <v>0</v>
      </c>
      <c r="BG137" s="134">
        <f t="shared" si="30"/>
        <v>0</v>
      </c>
    </row>
    <row r="138" spans="57:59" ht="70.5" customHeight="1">
      <c r="BE138" s="133">
        <f t="shared" si="29"/>
        <v>0</v>
      </c>
      <c r="BF138" s="134">
        <f t="shared" si="30"/>
        <v>0</v>
      </c>
      <c r="BG138" s="134">
        <f t="shared" si="30"/>
        <v>0</v>
      </c>
    </row>
    <row r="139" spans="57:59" ht="70.5" customHeight="1">
      <c r="BE139" s="133">
        <f t="shared" si="29"/>
        <v>0</v>
      </c>
      <c r="BF139" s="134">
        <f t="shared" si="30"/>
        <v>0</v>
      </c>
      <c r="BG139" s="134">
        <f t="shared" si="30"/>
        <v>0</v>
      </c>
    </row>
    <row r="140" spans="57:59" ht="70.5" customHeight="1">
      <c r="BE140" s="133">
        <f t="shared" si="29"/>
        <v>0</v>
      </c>
      <c r="BF140" s="134">
        <f t="shared" si="30"/>
        <v>0</v>
      </c>
      <c r="BG140" s="134">
        <f t="shared" si="30"/>
        <v>0</v>
      </c>
    </row>
    <row r="141" spans="57:59" ht="70.5" customHeight="1">
      <c r="BE141" s="133">
        <f t="shared" si="29"/>
        <v>0</v>
      </c>
      <c r="BF141" s="134">
        <f aca="true" t="shared" si="31" ref="BF141:BG153">V21</f>
        <v>0</v>
      </c>
      <c r="BG141" s="134">
        <f t="shared" si="31"/>
        <v>0</v>
      </c>
    </row>
    <row r="142" spans="57:59" ht="70.5" customHeight="1">
      <c r="BE142" s="133">
        <f t="shared" si="29"/>
        <v>0</v>
      </c>
      <c r="BF142" s="134">
        <f t="shared" si="31"/>
        <v>0</v>
      </c>
      <c r="BG142" s="134">
        <f t="shared" si="31"/>
        <v>0</v>
      </c>
    </row>
    <row r="143" spans="57:59" ht="70.5" customHeight="1">
      <c r="BE143" s="133">
        <f t="shared" si="29"/>
        <v>0</v>
      </c>
      <c r="BF143" s="134">
        <f t="shared" si="31"/>
        <v>0</v>
      </c>
      <c r="BG143" s="134">
        <f t="shared" si="31"/>
        <v>0</v>
      </c>
    </row>
    <row r="144" spans="57:59" ht="70.5" customHeight="1">
      <c r="BE144" s="133">
        <f t="shared" si="29"/>
        <v>0</v>
      </c>
      <c r="BF144" s="134">
        <f t="shared" si="31"/>
        <v>0</v>
      </c>
      <c r="BG144" s="134">
        <f t="shared" si="31"/>
        <v>0</v>
      </c>
    </row>
    <row r="145" spans="35:59" ht="70.5" customHeight="1">
      <c r="AI145" s="187"/>
      <c r="AJ145" s="187"/>
      <c r="AK145" s="187"/>
      <c r="AL145" s="187"/>
      <c r="AM145" s="187"/>
      <c r="AN145" s="187"/>
      <c r="AO145" s="187"/>
      <c r="AP145" s="187"/>
      <c r="BE145" s="133">
        <f t="shared" si="29"/>
        <v>0</v>
      </c>
      <c r="BF145" s="134">
        <f t="shared" si="31"/>
        <v>0</v>
      </c>
      <c r="BG145" s="134">
        <f t="shared" si="31"/>
        <v>0</v>
      </c>
    </row>
    <row r="146" spans="57:59" ht="70.5" customHeight="1">
      <c r="BE146" s="133">
        <f t="shared" si="29"/>
        <v>0</v>
      </c>
      <c r="BF146" s="134">
        <f t="shared" si="31"/>
        <v>0</v>
      </c>
      <c r="BG146" s="134">
        <f t="shared" si="31"/>
        <v>0</v>
      </c>
    </row>
    <row r="147" spans="57:59" ht="70.5" customHeight="1">
      <c r="BE147" s="133">
        <f t="shared" si="29"/>
        <v>0</v>
      </c>
      <c r="BF147" s="134">
        <f t="shared" si="31"/>
        <v>0</v>
      </c>
      <c r="BG147" s="134">
        <f t="shared" si="31"/>
        <v>0</v>
      </c>
    </row>
    <row r="148" spans="57:59" ht="70.5" customHeight="1">
      <c r="BE148" s="133">
        <f t="shared" si="29"/>
        <v>0</v>
      </c>
      <c r="BF148" s="134">
        <f t="shared" si="31"/>
        <v>0</v>
      </c>
      <c r="BG148" s="134">
        <f t="shared" si="31"/>
        <v>0</v>
      </c>
    </row>
    <row r="149" spans="57:59" ht="70.5" customHeight="1">
      <c r="BE149" s="133">
        <f t="shared" si="29"/>
        <v>0</v>
      </c>
      <c r="BF149" s="134">
        <f t="shared" si="31"/>
        <v>0</v>
      </c>
      <c r="BG149" s="134">
        <f t="shared" si="31"/>
        <v>0</v>
      </c>
    </row>
    <row r="150" spans="57:59" ht="70.5" customHeight="1">
      <c r="BE150" s="133">
        <f t="shared" si="29"/>
        <v>0</v>
      </c>
      <c r="BF150" s="134">
        <f t="shared" si="31"/>
        <v>0</v>
      </c>
      <c r="BG150" s="134">
        <f t="shared" si="31"/>
        <v>0</v>
      </c>
    </row>
    <row r="151" spans="57:59" ht="70.5" customHeight="1">
      <c r="BE151" s="133">
        <f t="shared" si="29"/>
        <v>0</v>
      </c>
      <c r="BF151" s="134">
        <f t="shared" si="31"/>
        <v>0</v>
      </c>
      <c r="BG151" s="134">
        <f t="shared" si="31"/>
        <v>0</v>
      </c>
    </row>
    <row r="152" spans="57:59" ht="70.5" customHeight="1">
      <c r="BE152" s="133">
        <f t="shared" si="29"/>
        <v>0</v>
      </c>
      <c r="BF152" s="134">
        <f t="shared" si="31"/>
        <v>0</v>
      </c>
      <c r="BG152" s="134">
        <f t="shared" si="31"/>
        <v>0</v>
      </c>
    </row>
    <row r="153" spans="57:59" ht="70.5" customHeight="1">
      <c r="BE153" s="133">
        <f t="shared" si="29"/>
        <v>0</v>
      </c>
      <c r="BF153" s="134">
        <f t="shared" si="31"/>
        <v>0</v>
      </c>
      <c r="BG153" s="134">
        <f t="shared" si="31"/>
        <v>0</v>
      </c>
    </row>
    <row r="154" spans="57:59" ht="70.5" customHeight="1">
      <c r="BE154" s="133">
        <f>AC4</f>
        <v>0</v>
      </c>
      <c r="BF154" s="134">
        <f>AA4</f>
        <v>0</v>
      </c>
      <c r="BG154" s="134">
        <f>AB4</f>
        <v>0</v>
      </c>
    </row>
    <row r="155" spans="57:59" ht="70.5" customHeight="1">
      <c r="BE155" s="133">
        <f aca="true" t="shared" si="32" ref="BE155:BE183">AC5</f>
        <v>0</v>
      </c>
      <c r="BF155" s="134">
        <f aca="true" t="shared" si="33" ref="BF155:BG170">AA5</f>
        <v>0</v>
      </c>
      <c r="BG155" s="134">
        <f t="shared" si="33"/>
        <v>0</v>
      </c>
    </row>
    <row r="156" spans="57:59" ht="70.5" customHeight="1">
      <c r="BE156" s="133">
        <f t="shared" si="32"/>
        <v>0</v>
      </c>
      <c r="BF156" s="134">
        <f t="shared" si="33"/>
        <v>0</v>
      </c>
      <c r="BG156" s="134">
        <f t="shared" si="33"/>
        <v>0</v>
      </c>
    </row>
    <row r="157" spans="57:59" ht="70.5" customHeight="1">
      <c r="BE157" s="133">
        <f t="shared" si="32"/>
        <v>0</v>
      </c>
      <c r="BF157" s="134">
        <f t="shared" si="33"/>
        <v>0</v>
      </c>
      <c r="BG157" s="134">
        <f t="shared" si="33"/>
        <v>0</v>
      </c>
    </row>
    <row r="158" spans="57:59" ht="70.5" customHeight="1">
      <c r="BE158" s="133">
        <f t="shared" si="32"/>
        <v>0</v>
      </c>
      <c r="BF158" s="134">
        <f t="shared" si="33"/>
        <v>0</v>
      </c>
      <c r="BG158" s="134">
        <f t="shared" si="33"/>
        <v>0</v>
      </c>
    </row>
    <row r="159" spans="57:59" ht="70.5" customHeight="1">
      <c r="BE159" s="133">
        <f t="shared" si="32"/>
        <v>0</v>
      </c>
      <c r="BF159" s="134">
        <f t="shared" si="33"/>
        <v>0</v>
      </c>
      <c r="BG159" s="134">
        <f t="shared" si="33"/>
        <v>0</v>
      </c>
    </row>
    <row r="160" spans="57:59" ht="70.5" customHeight="1">
      <c r="BE160" s="133">
        <f t="shared" si="32"/>
        <v>0</v>
      </c>
      <c r="BF160" s="134">
        <f t="shared" si="33"/>
        <v>0</v>
      </c>
      <c r="BG160" s="134">
        <f t="shared" si="33"/>
        <v>0</v>
      </c>
    </row>
    <row r="161" spans="57:59" ht="70.5" customHeight="1">
      <c r="BE161" s="133">
        <f t="shared" si="32"/>
        <v>0</v>
      </c>
      <c r="BF161" s="134">
        <f t="shared" si="33"/>
        <v>0</v>
      </c>
      <c r="BG161" s="134">
        <f t="shared" si="33"/>
        <v>0</v>
      </c>
    </row>
    <row r="162" spans="57:59" ht="70.5" customHeight="1">
      <c r="BE162" s="133">
        <f t="shared" si="32"/>
        <v>0</v>
      </c>
      <c r="BF162" s="134">
        <f t="shared" si="33"/>
        <v>0</v>
      </c>
      <c r="BG162" s="134">
        <f t="shared" si="33"/>
        <v>0</v>
      </c>
    </row>
    <row r="163" spans="57:59" ht="70.5" customHeight="1">
      <c r="BE163" s="133">
        <f t="shared" si="32"/>
        <v>0</v>
      </c>
      <c r="BF163" s="134">
        <f t="shared" si="33"/>
        <v>0</v>
      </c>
      <c r="BG163" s="134">
        <f t="shared" si="33"/>
        <v>0</v>
      </c>
    </row>
    <row r="164" spans="57:59" ht="70.5" customHeight="1">
      <c r="BE164" s="133">
        <f t="shared" si="32"/>
        <v>0</v>
      </c>
      <c r="BF164" s="134">
        <f t="shared" si="33"/>
        <v>0</v>
      </c>
      <c r="BG164" s="134">
        <f t="shared" si="33"/>
        <v>0</v>
      </c>
    </row>
    <row r="165" spans="57:59" ht="70.5" customHeight="1">
      <c r="BE165" s="133">
        <f t="shared" si="32"/>
        <v>0</v>
      </c>
      <c r="BF165" s="134">
        <f t="shared" si="33"/>
        <v>0</v>
      </c>
      <c r="BG165" s="134">
        <f t="shared" si="33"/>
        <v>0</v>
      </c>
    </row>
    <row r="166" spans="57:59" ht="70.5" customHeight="1">
      <c r="BE166" s="133">
        <f t="shared" si="32"/>
        <v>0</v>
      </c>
      <c r="BF166" s="134">
        <f t="shared" si="33"/>
        <v>0</v>
      </c>
      <c r="BG166" s="134">
        <f t="shared" si="33"/>
        <v>0</v>
      </c>
    </row>
    <row r="167" spans="57:59" ht="70.5" customHeight="1">
      <c r="BE167" s="133">
        <f t="shared" si="32"/>
        <v>0</v>
      </c>
      <c r="BF167" s="134">
        <f t="shared" si="33"/>
        <v>0</v>
      </c>
      <c r="BG167" s="134">
        <f t="shared" si="33"/>
        <v>0</v>
      </c>
    </row>
    <row r="168" spans="57:59" ht="70.5" customHeight="1">
      <c r="BE168" s="133">
        <f t="shared" si="32"/>
        <v>0</v>
      </c>
      <c r="BF168" s="134">
        <f t="shared" si="33"/>
        <v>0</v>
      </c>
      <c r="BG168" s="134">
        <f t="shared" si="33"/>
        <v>0</v>
      </c>
    </row>
    <row r="169" spans="57:59" ht="70.5" customHeight="1">
      <c r="BE169" s="133">
        <f t="shared" si="32"/>
        <v>0</v>
      </c>
      <c r="BF169" s="134">
        <f t="shared" si="33"/>
        <v>0</v>
      </c>
      <c r="BG169" s="134">
        <f t="shared" si="33"/>
        <v>0</v>
      </c>
    </row>
    <row r="170" spans="57:59" ht="70.5" customHeight="1">
      <c r="BE170" s="133">
        <f t="shared" si="32"/>
        <v>0</v>
      </c>
      <c r="BF170" s="134">
        <f t="shared" si="33"/>
        <v>0</v>
      </c>
      <c r="BG170" s="134">
        <f t="shared" si="33"/>
        <v>0</v>
      </c>
    </row>
    <row r="171" spans="57:59" ht="70.5" customHeight="1">
      <c r="BE171" s="133">
        <f t="shared" si="32"/>
        <v>0</v>
      </c>
      <c r="BF171" s="134">
        <f aca="true" t="shared" si="34" ref="BF171:BG183">AA21</f>
        <v>0</v>
      </c>
      <c r="BG171" s="134">
        <f t="shared" si="34"/>
        <v>0</v>
      </c>
    </row>
    <row r="172" spans="57:59" ht="70.5" customHeight="1">
      <c r="BE172" s="133">
        <f t="shared" si="32"/>
        <v>0</v>
      </c>
      <c r="BF172" s="134">
        <f t="shared" si="34"/>
        <v>0</v>
      </c>
      <c r="BG172" s="134">
        <f t="shared" si="34"/>
        <v>0</v>
      </c>
    </row>
    <row r="173" spans="57:59" ht="70.5" customHeight="1">
      <c r="BE173" s="133">
        <f t="shared" si="32"/>
        <v>0</v>
      </c>
      <c r="BF173" s="134">
        <f t="shared" si="34"/>
        <v>0</v>
      </c>
      <c r="BG173" s="134">
        <f t="shared" si="34"/>
        <v>0</v>
      </c>
    </row>
    <row r="174" spans="57:59" ht="70.5" customHeight="1">
      <c r="BE174" s="133">
        <f t="shared" si="32"/>
        <v>0</v>
      </c>
      <c r="BF174" s="134">
        <f t="shared" si="34"/>
        <v>0</v>
      </c>
      <c r="BG174" s="134">
        <f t="shared" si="34"/>
        <v>0</v>
      </c>
    </row>
    <row r="175" spans="57:59" ht="70.5" customHeight="1">
      <c r="BE175" s="133">
        <f t="shared" si="32"/>
        <v>0</v>
      </c>
      <c r="BF175" s="134">
        <f t="shared" si="34"/>
        <v>0</v>
      </c>
      <c r="BG175" s="134">
        <f t="shared" si="34"/>
        <v>0</v>
      </c>
    </row>
    <row r="176" spans="57:59" ht="70.5" customHeight="1">
      <c r="BE176" s="133">
        <f t="shared" si="32"/>
        <v>0</v>
      </c>
      <c r="BF176" s="134">
        <f t="shared" si="34"/>
        <v>0</v>
      </c>
      <c r="BG176" s="134">
        <f t="shared" si="34"/>
        <v>0</v>
      </c>
    </row>
    <row r="177" spans="57:59" ht="70.5" customHeight="1">
      <c r="BE177" s="133">
        <f t="shared" si="32"/>
        <v>0</v>
      </c>
      <c r="BF177" s="134">
        <f t="shared" si="34"/>
        <v>0</v>
      </c>
      <c r="BG177" s="134">
        <f t="shared" si="34"/>
        <v>0</v>
      </c>
    </row>
    <row r="178" spans="57:59" ht="70.5" customHeight="1">
      <c r="BE178" s="133">
        <f t="shared" si="32"/>
        <v>0</v>
      </c>
      <c r="BF178" s="134">
        <f t="shared" si="34"/>
        <v>0</v>
      </c>
      <c r="BG178" s="134">
        <f t="shared" si="34"/>
        <v>0</v>
      </c>
    </row>
    <row r="179" spans="57:59" ht="70.5" customHeight="1">
      <c r="BE179" s="133">
        <f t="shared" si="32"/>
        <v>0</v>
      </c>
      <c r="BF179" s="134">
        <f t="shared" si="34"/>
        <v>0</v>
      </c>
      <c r="BG179" s="134">
        <f t="shared" si="34"/>
        <v>0</v>
      </c>
    </row>
    <row r="180" spans="57:59" ht="70.5" customHeight="1">
      <c r="BE180" s="133">
        <f t="shared" si="32"/>
        <v>0</v>
      </c>
      <c r="BF180" s="134">
        <f t="shared" si="34"/>
        <v>0</v>
      </c>
      <c r="BG180" s="134">
        <f t="shared" si="34"/>
        <v>0</v>
      </c>
    </row>
    <row r="181" spans="57:59" ht="70.5" customHeight="1">
      <c r="BE181" s="133">
        <f t="shared" si="32"/>
        <v>0</v>
      </c>
      <c r="BF181" s="134">
        <f t="shared" si="34"/>
        <v>0</v>
      </c>
      <c r="BG181" s="134">
        <f t="shared" si="34"/>
        <v>0</v>
      </c>
    </row>
    <row r="182" spans="57:59" ht="70.5" customHeight="1">
      <c r="BE182" s="133">
        <f t="shared" si="32"/>
        <v>0</v>
      </c>
      <c r="BF182" s="134">
        <f t="shared" si="34"/>
        <v>0</v>
      </c>
      <c r="BG182" s="134">
        <f t="shared" si="34"/>
        <v>0</v>
      </c>
    </row>
    <row r="183" spans="57:59" ht="70.5" customHeight="1">
      <c r="BE183" s="133">
        <f t="shared" si="32"/>
        <v>0</v>
      </c>
      <c r="BF183" s="151">
        <f t="shared" si="34"/>
        <v>0</v>
      </c>
      <c r="BG183" s="151">
        <f t="shared" si="34"/>
        <v>0</v>
      </c>
    </row>
    <row r="184" spans="57:59" ht="70.5" customHeight="1">
      <c r="BE184" s="152"/>
      <c r="BF184" s="152"/>
      <c r="BG184" s="125"/>
    </row>
    <row r="185" spans="57:59" ht="70.5" customHeight="1">
      <c r="BE185" s="152"/>
      <c r="BF185" s="152"/>
      <c r="BG185" s="125"/>
    </row>
    <row r="186" spans="57:59" ht="70.5" customHeight="1">
      <c r="BE186" s="152"/>
      <c r="BF186" s="152"/>
      <c r="BG186" s="125"/>
    </row>
    <row r="187" spans="57:59" ht="70.5" customHeight="1">
      <c r="BE187" s="152"/>
      <c r="BF187" s="152"/>
      <c r="BG187" s="125"/>
    </row>
    <row r="188" spans="57:59" ht="70.5" customHeight="1">
      <c r="BE188" s="152"/>
      <c r="BF188" s="152"/>
      <c r="BG188" s="125"/>
    </row>
    <row r="189" spans="57:59" ht="70.5" customHeight="1">
      <c r="BE189" s="152"/>
      <c r="BF189" s="152"/>
      <c r="BG189" s="125"/>
    </row>
    <row r="190" spans="57:59" ht="70.5" customHeight="1">
      <c r="BE190" s="152"/>
      <c r="BF190" s="152"/>
      <c r="BG190" s="125"/>
    </row>
    <row r="191" spans="57:59" ht="70.5" customHeight="1">
      <c r="BE191" s="152"/>
      <c r="BF191" s="152"/>
      <c r="BG191" s="125"/>
    </row>
    <row r="192" spans="57:59" ht="70.5" customHeight="1">
      <c r="BE192" s="152"/>
      <c r="BF192" s="152"/>
      <c r="BG192" s="125"/>
    </row>
    <row r="193" spans="57:59" ht="70.5" customHeight="1">
      <c r="BE193" s="152"/>
      <c r="BF193" s="152"/>
      <c r="BG193" s="125"/>
    </row>
    <row r="194" spans="57:59" ht="70.5" customHeight="1">
      <c r="BE194" s="152"/>
      <c r="BF194" s="152"/>
      <c r="BG194" s="125"/>
    </row>
    <row r="195" spans="57:59" ht="70.5" customHeight="1">
      <c r="BE195" s="152"/>
      <c r="BF195" s="152"/>
      <c r="BG195" s="125"/>
    </row>
    <row r="196" spans="57:59" ht="70.5" customHeight="1">
      <c r="BE196" s="152"/>
      <c r="BF196" s="152"/>
      <c r="BG196" s="125"/>
    </row>
    <row r="197" spans="57:59" ht="70.5" customHeight="1">
      <c r="BE197" s="152"/>
      <c r="BF197" s="152"/>
      <c r="BG197" s="125"/>
    </row>
    <row r="198" spans="57:59" ht="70.5" customHeight="1">
      <c r="BE198" s="152"/>
      <c r="BF198" s="152"/>
      <c r="BG198" s="125"/>
    </row>
    <row r="199" spans="57:59" ht="70.5" customHeight="1">
      <c r="BE199" s="152"/>
      <c r="BF199" s="152"/>
      <c r="BG199" s="125"/>
    </row>
    <row r="200" spans="57:59" ht="70.5" customHeight="1">
      <c r="BE200" s="152"/>
      <c r="BF200" s="152"/>
      <c r="BG200" s="125"/>
    </row>
    <row r="201" spans="57:59" ht="70.5" customHeight="1">
      <c r="BE201" s="152"/>
      <c r="BF201" s="152"/>
      <c r="BG201" s="125"/>
    </row>
    <row r="202" spans="57:59" ht="70.5" customHeight="1">
      <c r="BE202" s="152"/>
      <c r="BF202" s="152"/>
      <c r="BG202" s="125"/>
    </row>
    <row r="203" spans="57:59" ht="70.5" customHeight="1">
      <c r="BE203" s="152"/>
      <c r="BF203" s="152"/>
      <c r="BG203" s="125"/>
    </row>
    <row r="204" spans="57:59" ht="70.5" customHeight="1">
      <c r="BE204" s="152"/>
      <c r="BF204" s="152"/>
      <c r="BG204" s="125"/>
    </row>
    <row r="205" spans="57:59" ht="70.5" customHeight="1">
      <c r="BE205" s="152"/>
      <c r="BF205" s="152"/>
      <c r="BG205" s="125"/>
    </row>
    <row r="206" spans="57:59" ht="70.5" customHeight="1">
      <c r="BE206" s="152"/>
      <c r="BF206" s="152"/>
      <c r="BG206" s="125"/>
    </row>
    <row r="207" spans="57:59" ht="70.5" customHeight="1">
      <c r="BE207" s="152"/>
      <c r="BF207" s="152"/>
      <c r="BG207" s="125"/>
    </row>
    <row r="208" spans="57:59" ht="70.5" customHeight="1">
      <c r="BE208" s="152"/>
      <c r="BF208" s="152"/>
      <c r="BG208" s="125"/>
    </row>
    <row r="209" spans="57:59" ht="70.5" customHeight="1">
      <c r="BE209" s="152"/>
      <c r="BF209" s="152"/>
      <c r="BG209" s="125"/>
    </row>
    <row r="210" spans="57:59" ht="70.5" customHeight="1">
      <c r="BE210" s="152"/>
      <c r="BF210" s="152"/>
      <c r="BG210" s="125"/>
    </row>
    <row r="211" spans="57:59" ht="70.5" customHeight="1">
      <c r="BE211" s="152"/>
      <c r="BF211" s="152"/>
      <c r="BG211" s="125"/>
    </row>
    <row r="212" spans="57:59" ht="70.5" customHeight="1">
      <c r="BE212" s="152"/>
      <c r="BF212" s="152"/>
      <c r="BG212" s="125"/>
    </row>
    <row r="213" spans="57:59" ht="70.5" customHeight="1">
      <c r="BE213" s="152"/>
      <c r="BF213" s="152"/>
      <c r="BG213" s="125"/>
    </row>
    <row r="214" spans="57:59" ht="70.5" customHeight="1">
      <c r="BE214" s="152"/>
      <c r="BF214" s="152"/>
      <c r="BG214" s="125"/>
    </row>
    <row r="215" spans="57:59" ht="70.5" customHeight="1">
      <c r="BE215" s="152"/>
      <c r="BF215" s="152"/>
      <c r="BG215" s="125"/>
    </row>
    <row r="216" spans="57:59" ht="70.5" customHeight="1">
      <c r="BE216" s="152"/>
      <c r="BF216" s="152"/>
      <c r="BG216" s="125"/>
    </row>
    <row r="217" spans="57:59" ht="70.5" customHeight="1">
      <c r="BE217" s="152"/>
      <c r="BF217" s="152"/>
      <c r="BG217" s="125"/>
    </row>
    <row r="218" spans="57:59" ht="70.5" customHeight="1">
      <c r="BE218" s="152"/>
      <c r="BF218" s="152"/>
      <c r="BG218" s="125"/>
    </row>
    <row r="219" spans="57:59" ht="70.5" customHeight="1">
      <c r="BE219" s="152"/>
      <c r="BF219" s="152"/>
      <c r="BG219" s="125"/>
    </row>
    <row r="220" spans="57:59" ht="70.5" customHeight="1">
      <c r="BE220" s="152"/>
      <c r="BF220" s="152"/>
      <c r="BG220" s="125"/>
    </row>
    <row r="221" spans="57:59" ht="70.5" customHeight="1">
      <c r="BE221" s="152"/>
      <c r="BF221" s="152"/>
      <c r="BG221" s="125"/>
    </row>
    <row r="222" spans="57:59" ht="70.5" customHeight="1">
      <c r="BE222" s="152"/>
      <c r="BF222" s="152"/>
      <c r="BG222" s="125"/>
    </row>
    <row r="223" spans="57:59" ht="70.5" customHeight="1">
      <c r="BE223" s="152"/>
      <c r="BF223" s="152"/>
      <c r="BG223" s="125"/>
    </row>
    <row r="224" spans="57:59" ht="70.5" customHeight="1">
      <c r="BE224" s="152"/>
      <c r="BF224" s="152"/>
      <c r="BG224" s="125"/>
    </row>
    <row r="225" spans="57:59" ht="70.5" customHeight="1">
      <c r="BE225" s="152"/>
      <c r="BF225" s="152"/>
      <c r="BG225" s="125"/>
    </row>
    <row r="226" spans="57:59" ht="70.5" customHeight="1">
      <c r="BE226" s="152"/>
      <c r="BF226" s="152"/>
      <c r="BG226" s="125"/>
    </row>
    <row r="227" spans="57:59" ht="70.5" customHeight="1">
      <c r="BE227" s="152"/>
      <c r="BF227" s="152"/>
      <c r="BG227" s="125"/>
    </row>
    <row r="228" spans="57:59" ht="70.5" customHeight="1">
      <c r="BE228" s="152"/>
      <c r="BF228" s="152"/>
      <c r="BG228" s="125"/>
    </row>
    <row r="229" spans="57:59" ht="70.5" customHeight="1">
      <c r="BE229" s="152"/>
      <c r="BF229" s="152"/>
      <c r="BG229" s="125"/>
    </row>
    <row r="230" spans="57:59" ht="70.5" customHeight="1">
      <c r="BE230" s="152"/>
      <c r="BF230" s="152"/>
      <c r="BG230" s="125"/>
    </row>
    <row r="231" spans="57:59" ht="70.5" customHeight="1">
      <c r="BE231" s="152"/>
      <c r="BF231" s="152"/>
      <c r="BG231" s="125"/>
    </row>
    <row r="232" spans="57:59" ht="70.5" customHeight="1">
      <c r="BE232" s="152"/>
      <c r="BF232" s="152"/>
      <c r="BG232" s="125"/>
    </row>
    <row r="233" spans="57:59" ht="70.5" customHeight="1">
      <c r="BE233" s="152"/>
      <c r="BF233" s="152"/>
      <c r="BG233" s="125"/>
    </row>
    <row r="234" spans="57:59" ht="70.5" customHeight="1">
      <c r="BE234" s="152"/>
      <c r="BF234" s="152"/>
      <c r="BG234" s="125"/>
    </row>
    <row r="235" spans="57:59" ht="70.5" customHeight="1">
      <c r="BE235" s="152"/>
      <c r="BF235" s="152"/>
      <c r="BG235" s="125"/>
    </row>
    <row r="236" spans="57:59" ht="70.5" customHeight="1">
      <c r="BE236" s="152"/>
      <c r="BF236" s="152"/>
      <c r="BG236" s="125"/>
    </row>
    <row r="237" spans="57:59" ht="70.5" customHeight="1">
      <c r="BE237" s="152"/>
      <c r="BF237" s="152"/>
      <c r="BG237" s="125"/>
    </row>
    <row r="238" spans="57:59" ht="70.5" customHeight="1">
      <c r="BE238" s="152"/>
      <c r="BF238" s="152"/>
      <c r="BG238" s="125"/>
    </row>
    <row r="239" spans="57:59" ht="70.5" customHeight="1">
      <c r="BE239" s="152"/>
      <c r="BF239" s="152"/>
      <c r="BG239" s="125"/>
    </row>
    <row r="240" spans="57:59" ht="70.5" customHeight="1">
      <c r="BE240" s="152"/>
      <c r="BF240" s="152"/>
      <c r="BG240" s="125"/>
    </row>
    <row r="241" spans="57:59" ht="70.5" customHeight="1">
      <c r="BE241" s="152"/>
      <c r="BF241" s="152"/>
      <c r="BG241" s="125"/>
    </row>
    <row r="242" spans="57:59" ht="70.5" customHeight="1">
      <c r="BE242" s="152"/>
      <c r="BF242" s="152"/>
      <c r="BG242" s="125"/>
    </row>
    <row r="243" spans="57:59" ht="70.5" customHeight="1">
      <c r="BE243" s="152"/>
      <c r="BF243" s="152"/>
      <c r="BG243" s="125"/>
    </row>
    <row r="244" spans="57:59" ht="70.5" customHeight="1">
      <c r="BE244" s="152"/>
      <c r="BF244" s="152"/>
      <c r="BG244" s="125"/>
    </row>
    <row r="245" spans="57:59" ht="70.5" customHeight="1">
      <c r="BE245" s="152"/>
      <c r="BF245" s="152"/>
      <c r="BG245" s="125"/>
    </row>
    <row r="246" spans="57:59" ht="70.5" customHeight="1">
      <c r="BE246" s="152"/>
      <c r="BF246" s="152"/>
      <c r="BG246" s="125"/>
    </row>
    <row r="247" spans="57:59" ht="70.5" customHeight="1">
      <c r="BE247" s="152"/>
      <c r="BF247" s="152"/>
      <c r="BG247" s="125"/>
    </row>
    <row r="248" spans="57:59" ht="70.5" customHeight="1">
      <c r="BE248" s="152"/>
      <c r="BF248" s="152"/>
      <c r="BG248" s="125"/>
    </row>
    <row r="249" spans="57:59" ht="70.5" customHeight="1">
      <c r="BE249" s="152"/>
      <c r="BF249" s="152"/>
      <c r="BG249" s="125"/>
    </row>
    <row r="250" spans="57:59" ht="70.5" customHeight="1">
      <c r="BE250" s="152"/>
      <c r="BF250" s="152"/>
      <c r="BG250" s="125"/>
    </row>
    <row r="251" spans="57:59" ht="70.5" customHeight="1">
      <c r="BE251" s="152"/>
      <c r="BF251" s="152"/>
      <c r="BG251" s="125"/>
    </row>
    <row r="252" spans="57:59" ht="70.5" customHeight="1">
      <c r="BE252" s="152"/>
      <c r="BF252" s="152"/>
      <c r="BG252" s="125"/>
    </row>
    <row r="253" spans="57:59" ht="70.5" customHeight="1">
      <c r="BE253" s="152"/>
      <c r="BF253" s="152"/>
      <c r="BG253" s="125"/>
    </row>
    <row r="254" spans="57:59" ht="70.5" customHeight="1">
      <c r="BE254" s="152"/>
      <c r="BF254" s="152"/>
      <c r="BG254" s="125"/>
    </row>
    <row r="255" spans="57:59" ht="70.5" customHeight="1">
      <c r="BE255" s="152"/>
      <c r="BF255" s="152"/>
      <c r="BG255" s="125"/>
    </row>
    <row r="256" spans="57:59" ht="70.5" customHeight="1">
      <c r="BE256" s="152"/>
      <c r="BF256" s="152"/>
      <c r="BG256" s="125"/>
    </row>
    <row r="257" spans="57:59" ht="70.5" customHeight="1">
      <c r="BE257" s="152"/>
      <c r="BF257" s="152"/>
      <c r="BG257" s="125"/>
    </row>
    <row r="258" spans="57:59" ht="70.5" customHeight="1">
      <c r="BE258" s="152"/>
      <c r="BF258" s="152"/>
      <c r="BG258" s="125"/>
    </row>
    <row r="259" spans="57:59" ht="70.5" customHeight="1">
      <c r="BE259" s="152"/>
      <c r="BF259" s="152"/>
      <c r="BG259" s="125"/>
    </row>
    <row r="260" spans="57:59" ht="70.5" customHeight="1">
      <c r="BE260" s="152"/>
      <c r="BF260" s="152"/>
      <c r="BG260" s="125"/>
    </row>
    <row r="261" spans="57:59" ht="70.5" customHeight="1">
      <c r="BE261" s="152"/>
      <c r="BF261" s="152"/>
      <c r="BG261" s="125"/>
    </row>
    <row r="262" spans="57:59" ht="70.5" customHeight="1">
      <c r="BE262" s="152"/>
      <c r="BF262" s="152"/>
      <c r="BG262" s="125"/>
    </row>
    <row r="263" spans="57:59" ht="70.5" customHeight="1">
      <c r="BE263" s="152"/>
      <c r="BF263" s="152"/>
      <c r="BG263" s="125"/>
    </row>
    <row r="264" spans="57:59" ht="70.5" customHeight="1">
      <c r="BE264" s="152"/>
      <c r="BF264" s="152"/>
      <c r="BG264" s="125"/>
    </row>
    <row r="265" spans="57:59" ht="70.5" customHeight="1">
      <c r="BE265" s="152"/>
      <c r="BF265" s="152"/>
      <c r="BG265" s="125"/>
    </row>
    <row r="266" spans="57:59" ht="70.5" customHeight="1">
      <c r="BE266" s="152"/>
      <c r="BF266" s="152"/>
      <c r="BG266" s="125"/>
    </row>
    <row r="267" spans="57:59" ht="70.5" customHeight="1">
      <c r="BE267" s="152"/>
      <c r="BF267" s="152"/>
      <c r="BG267" s="125"/>
    </row>
    <row r="268" spans="57:59" ht="70.5" customHeight="1">
      <c r="BE268" s="152"/>
      <c r="BF268" s="152"/>
      <c r="BG268" s="125"/>
    </row>
    <row r="269" spans="57:59" ht="70.5" customHeight="1">
      <c r="BE269" s="152"/>
      <c r="BF269" s="152"/>
      <c r="BG269" s="125"/>
    </row>
    <row r="270" spans="57:59" ht="70.5" customHeight="1">
      <c r="BE270" s="152"/>
      <c r="BF270" s="152"/>
      <c r="BG270" s="125"/>
    </row>
    <row r="271" spans="57:59" ht="70.5" customHeight="1">
      <c r="BE271" s="152"/>
      <c r="BF271" s="152"/>
      <c r="BG271" s="125"/>
    </row>
    <row r="272" spans="57:59" ht="70.5" customHeight="1">
      <c r="BE272" s="152"/>
      <c r="BF272" s="152"/>
      <c r="BG272" s="125"/>
    </row>
    <row r="273" spans="57:59" ht="70.5" customHeight="1">
      <c r="BE273" s="152"/>
      <c r="BF273" s="152"/>
      <c r="BG273" s="125"/>
    </row>
    <row r="274" spans="57:59" ht="70.5" customHeight="1">
      <c r="BE274" s="152"/>
      <c r="BF274" s="152"/>
      <c r="BG274" s="125"/>
    </row>
    <row r="275" spans="57:59" ht="70.5" customHeight="1">
      <c r="BE275" s="152"/>
      <c r="BF275" s="152"/>
      <c r="BG275" s="125"/>
    </row>
    <row r="276" spans="57:59" ht="70.5" customHeight="1">
      <c r="BE276" s="152"/>
      <c r="BF276" s="152"/>
      <c r="BG276" s="125"/>
    </row>
    <row r="277" spans="57:59" ht="70.5" customHeight="1">
      <c r="BE277" s="152"/>
      <c r="BF277" s="152"/>
      <c r="BG277" s="125"/>
    </row>
    <row r="278" spans="57:59" ht="70.5" customHeight="1">
      <c r="BE278" s="152"/>
      <c r="BF278" s="152"/>
      <c r="BG278" s="125"/>
    </row>
    <row r="279" spans="57:59" ht="70.5" customHeight="1">
      <c r="BE279" s="152"/>
      <c r="BF279" s="152"/>
      <c r="BG279" s="125"/>
    </row>
    <row r="280" spans="57:59" ht="70.5" customHeight="1">
      <c r="BE280" s="152"/>
      <c r="BF280" s="152"/>
      <c r="BG280" s="125"/>
    </row>
    <row r="281" spans="57:59" ht="70.5" customHeight="1">
      <c r="BE281" s="152"/>
      <c r="BF281" s="152"/>
      <c r="BG281" s="125"/>
    </row>
    <row r="282" spans="57:59" ht="70.5" customHeight="1">
      <c r="BE282" s="152"/>
      <c r="BF282" s="152"/>
      <c r="BG282" s="125"/>
    </row>
    <row r="283" spans="57:59" ht="70.5" customHeight="1">
      <c r="BE283" s="152"/>
      <c r="BF283" s="152"/>
      <c r="BG283" s="125"/>
    </row>
    <row r="284" spans="57:59" ht="70.5" customHeight="1">
      <c r="BE284" s="152"/>
      <c r="BF284" s="152"/>
      <c r="BG284" s="125"/>
    </row>
    <row r="285" spans="57:59" ht="70.5" customHeight="1">
      <c r="BE285" s="152"/>
      <c r="BF285" s="152"/>
      <c r="BG285" s="125"/>
    </row>
    <row r="286" spans="57:59" ht="70.5" customHeight="1">
      <c r="BE286" s="152"/>
      <c r="BF286" s="152"/>
      <c r="BG286" s="125"/>
    </row>
    <row r="287" spans="57:59" ht="70.5" customHeight="1">
      <c r="BE287" s="152"/>
      <c r="BF287" s="152"/>
      <c r="BG287" s="125"/>
    </row>
    <row r="288" spans="57:59" ht="70.5" customHeight="1">
      <c r="BE288" s="152"/>
      <c r="BF288" s="152"/>
      <c r="BG288" s="125"/>
    </row>
    <row r="289" spans="57:59" ht="70.5" customHeight="1">
      <c r="BE289" s="152"/>
      <c r="BF289" s="152"/>
      <c r="BG289" s="125"/>
    </row>
    <row r="290" spans="57:59" ht="70.5" customHeight="1">
      <c r="BE290" s="152"/>
      <c r="BF290" s="152"/>
      <c r="BG290" s="125"/>
    </row>
    <row r="291" spans="57:59" ht="70.5" customHeight="1">
      <c r="BE291" s="152"/>
      <c r="BF291" s="152"/>
      <c r="BG291" s="125"/>
    </row>
    <row r="292" spans="57:59" ht="70.5" customHeight="1">
      <c r="BE292" s="152"/>
      <c r="BF292" s="152"/>
      <c r="BG292" s="125"/>
    </row>
    <row r="293" spans="57:59" ht="70.5" customHeight="1">
      <c r="BE293" s="152"/>
      <c r="BF293" s="152"/>
      <c r="BG293" s="125"/>
    </row>
    <row r="294" spans="57:59" ht="70.5" customHeight="1">
      <c r="BE294" s="152"/>
      <c r="BF294" s="152"/>
      <c r="BG294" s="125"/>
    </row>
    <row r="295" spans="57:59" ht="70.5" customHeight="1">
      <c r="BE295" s="152"/>
      <c r="BF295" s="152"/>
      <c r="BG295" s="125"/>
    </row>
    <row r="296" spans="57:59" ht="70.5" customHeight="1">
      <c r="BE296" s="152"/>
      <c r="BF296" s="152"/>
      <c r="BG296" s="125"/>
    </row>
    <row r="297" spans="57:59" ht="70.5" customHeight="1">
      <c r="BE297" s="152"/>
      <c r="BF297" s="152"/>
      <c r="BG297" s="125"/>
    </row>
    <row r="298" spans="57:59" ht="70.5" customHeight="1">
      <c r="BE298" s="152"/>
      <c r="BF298" s="152"/>
      <c r="BG298" s="125"/>
    </row>
    <row r="299" spans="57:59" ht="70.5" customHeight="1">
      <c r="BE299" s="152"/>
      <c r="BF299" s="152"/>
      <c r="BG299" s="125"/>
    </row>
    <row r="300" spans="57:59" ht="70.5" customHeight="1">
      <c r="BE300" s="152"/>
      <c r="BF300" s="152"/>
      <c r="BG300" s="125"/>
    </row>
    <row r="301" spans="57:59" ht="70.5" customHeight="1">
      <c r="BE301" s="152"/>
      <c r="BF301" s="152"/>
      <c r="BG301" s="125"/>
    </row>
    <row r="302" spans="57:59" ht="70.5" customHeight="1">
      <c r="BE302" s="152"/>
      <c r="BF302" s="152"/>
      <c r="BG302" s="125"/>
    </row>
    <row r="303" spans="57:59" ht="70.5" customHeight="1">
      <c r="BE303" s="152"/>
      <c r="BF303" s="152"/>
      <c r="BG303" s="125"/>
    </row>
    <row r="304" spans="57:59" ht="70.5" customHeight="1">
      <c r="BE304" s="152"/>
      <c r="BF304" s="152"/>
      <c r="BG304" s="125"/>
    </row>
    <row r="305" spans="57:59" ht="70.5" customHeight="1">
      <c r="BE305" s="152"/>
      <c r="BF305" s="152"/>
      <c r="BG305" s="125"/>
    </row>
    <row r="306" spans="57:59" ht="70.5" customHeight="1">
      <c r="BE306" s="152"/>
      <c r="BF306" s="152"/>
      <c r="BG306" s="125"/>
    </row>
    <row r="307" spans="57:59" ht="70.5" customHeight="1">
      <c r="BE307" s="152"/>
      <c r="BF307" s="152"/>
      <c r="BG307" s="125"/>
    </row>
    <row r="308" spans="57:59" ht="70.5" customHeight="1">
      <c r="BE308" s="152"/>
      <c r="BF308" s="152"/>
      <c r="BG308" s="125"/>
    </row>
    <row r="309" spans="57:59" ht="70.5" customHeight="1">
      <c r="BE309" s="152"/>
      <c r="BF309" s="152"/>
      <c r="BG309" s="125"/>
    </row>
    <row r="310" spans="57:59" ht="70.5" customHeight="1">
      <c r="BE310" s="152"/>
      <c r="BF310" s="152"/>
      <c r="BG310" s="125"/>
    </row>
    <row r="311" spans="57:59" ht="70.5" customHeight="1">
      <c r="BE311" s="152"/>
      <c r="BF311" s="152"/>
      <c r="BG311" s="125"/>
    </row>
    <row r="312" spans="57:59" ht="70.5" customHeight="1">
      <c r="BE312" s="152"/>
      <c r="BF312" s="152"/>
      <c r="BG312" s="125"/>
    </row>
    <row r="313" spans="57:59" ht="70.5" customHeight="1">
      <c r="BE313" s="152"/>
      <c r="BF313" s="152"/>
      <c r="BG313" s="125"/>
    </row>
    <row r="314" spans="57:59" ht="70.5" customHeight="1">
      <c r="BE314" s="152"/>
      <c r="BF314" s="152"/>
      <c r="BG314" s="125"/>
    </row>
    <row r="315" spans="57:59" ht="70.5" customHeight="1">
      <c r="BE315" s="152"/>
      <c r="BF315" s="152"/>
      <c r="BG315" s="125"/>
    </row>
    <row r="316" spans="57:59" ht="70.5" customHeight="1">
      <c r="BE316" s="152"/>
      <c r="BF316" s="152"/>
      <c r="BG316" s="125"/>
    </row>
    <row r="317" spans="57:59" ht="70.5" customHeight="1">
      <c r="BE317" s="152"/>
      <c r="BF317" s="152"/>
      <c r="BG317" s="125"/>
    </row>
    <row r="318" spans="57:59" ht="70.5" customHeight="1">
      <c r="BE318" s="152"/>
      <c r="BF318" s="152"/>
      <c r="BG318" s="125"/>
    </row>
    <row r="319" spans="57:59" ht="70.5" customHeight="1">
      <c r="BE319" s="152"/>
      <c r="BF319" s="152"/>
      <c r="BG319" s="125"/>
    </row>
    <row r="320" spans="57:59" ht="70.5" customHeight="1">
      <c r="BE320" s="152"/>
      <c r="BF320" s="152"/>
      <c r="BG320" s="125"/>
    </row>
    <row r="321" spans="57:59" ht="70.5" customHeight="1">
      <c r="BE321" s="152"/>
      <c r="BF321" s="152"/>
      <c r="BG321" s="125"/>
    </row>
    <row r="322" spans="57:59" ht="70.5" customHeight="1">
      <c r="BE322" s="152"/>
      <c r="BF322" s="152"/>
      <c r="BG322" s="125"/>
    </row>
    <row r="323" spans="57:59" ht="70.5" customHeight="1">
      <c r="BE323" s="152"/>
      <c r="BF323" s="152"/>
      <c r="BG323" s="125"/>
    </row>
    <row r="324" spans="57:59" ht="70.5" customHeight="1">
      <c r="BE324" s="152"/>
      <c r="BF324" s="152"/>
      <c r="BG324" s="125"/>
    </row>
    <row r="325" spans="57:59" ht="70.5" customHeight="1">
      <c r="BE325" s="152"/>
      <c r="BF325" s="152"/>
      <c r="BG325" s="125"/>
    </row>
    <row r="326" spans="57:59" ht="70.5" customHeight="1">
      <c r="BE326" s="152"/>
      <c r="BF326" s="152"/>
      <c r="BG326" s="125"/>
    </row>
    <row r="327" spans="57:59" ht="70.5" customHeight="1">
      <c r="BE327" s="152"/>
      <c r="BF327" s="152"/>
      <c r="BG327" s="125"/>
    </row>
    <row r="328" spans="57:59" ht="70.5" customHeight="1">
      <c r="BE328" s="152"/>
      <c r="BF328" s="152"/>
      <c r="BG328" s="125"/>
    </row>
    <row r="329" spans="57:59" ht="70.5" customHeight="1">
      <c r="BE329" s="152"/>
      <c r="BF329" s="152"/>
      <c r="BG329" s="125"/>
    </row>
    <row r="330" spans="57:59" ht="70.5" customHeight="1">
      <c r="BE330" s="152"/>
      <c r="BF330" s="152"/>
      <c r="BG330" s="125"/>
    </row>
    <row r="331" spans="57:59" ht="70.5" customHeight="1">
      <c r="BE331" s="152"/>
      <c r="BF331" s="152"/>
      <c r="BG331" s="125"/>
    </row>
    <row r="332" spans="57:59" ht="70.5" customHeight="1">
      <c r="BE332" s="152"/>
      <c r="BF332" s="152"/>
      <c r="BG332" s="125"/>
    </row>
    <row r="333" spans="57:59" ht="70.5" customHeight="1">
      <c r="BE333" s="152"/>
      <c r="BF333" s="152"/>
      <c r="BG333" s="125"/>
    </row>
    <row r="334" spans="57:59" ht="70.5" customHeight="1">
      <c r="BE334" s="152"/>
      <c r="BF334" s="152"/>
      <c r="BG334" s="125"/>
    </row>
    <row r="335" spans="57:59" ht="70.5" customHeight="1">
      <c r="BE335" s="152"/>
      <c r="BF335" s="152"/>
      <c r="BG335" s="125"/>
    </row>
    <row r="336" spans="57:59" ht="70.5" customHeight="1">
      <c r="BE336" s="152"/>
      <c r="BF336" s="152"/>
      <c r="BG336" s="125"/>
    </row>
    <row r="337" spans="57:59" ht="70.5" customHeight="1">
      <c r="BE337" s="152"/>
      <c r="BF337" s="152"/>
      <c r="BG337" s="125"/>
    </row>
    <row r="338" spans="57:59" ht="70.5" customHeight="1">
      <c r="BE338" s="152"/>
      <c r="BF338" s="152"/>
      <c r="BG338" s="125"/>
    </row>
    <row r="339" spans="57:59" ht="70.5" customHeight="1">
      <c r="BE339" s="152"/>
      <c r="BF339" s="152"/>
      <c r="BG339" s="125"/>
    </row>
    <row r="340" spans="57:59" ht="70.5" customHeight="1">
      <c r="BE340" s="152"/>
      <c r="BF340" s="152"/>
      <c r="BG340" s="125"/>
    </row>
    <row r="341" spans="57:59" ht="70.5" customHeight="1">
      <c r="BE341" s="152"/>
      <c r="BF341" s="152"/>
      <c r="BG341" s="125"/>
    </row>
    <row r="342" spans="57:59" ht="70.5" customHeight="1">
      <c r="BE342" s="152"/>
      <c r="BF342" s="152"/>
      <c r="BG342" s="125"/>
    </row>
    <row r="343" spans="57:59" ht="70.5" customHeight="1">
      <c r="BE343" s="152"/>
      <c r="BF343" s="152"/>
      <c r="BG343" s="125"/>
    </row>
    <row r="344" spans="57:59" ht="70.5" customHeight="1">
      <c r="BE344" s="152"/>
      <c r="BF344" s="152"/>
      <c r="BG344" s="125"/>
    </row>
    <row r="345" spans="57:59" ht="70.5" customHeight="1">
      <c r="BE345" s="152"/>
      <c r="BF345" s="152"/>
      <c r="BG345" s="125"/>
    </row>
    <row r="346" spans="57:59" ht="70.5" customHeight="1">
      <c r="BE346" s="152"/>
      <c r="BF346" s="152"/>
      <c r="BG346" s="125"/>
    </row>
    <row r="347" spans="57:59" ht="70.5" customHeight="1">
      <c r="BE347" s="152"/>
      <c r="BF347" s="152"/>
      <c r="BG347" s="125"/>
    </row>
    <row r="348" spans="57:59" ht="70.5" customHeight="1">
      <c r="BE348" s="152"/>
      <c r="BF348" s="152"/>
      <c r="BG348" s="125"/>
    </row>
    <row r="349" spans="57:59" ht="70.5" customHeight="1">
      <c r="BE349" s="152"/>
      <c r="BF349" s="152"/>
      <c r="BG349" s="125"/>
    </row>
    <row r="350" spans="57:59" ht="70.5" customHeight="1">
      <c r="BE350" s="152"/>
      <c r="BF350" s="152"/>
      <c r="BG350" s="125"/>
    </row>
    <row r="351" spans="57:59" ht="70.5" customHeight="1">
      <c r="BE351" s="152"/>
      <c r="BF351" s="152"/>
      <c r="BG351" s="125"/>
    </row>
    <row r="352" spans="57:59" ht="70.5" customHeight="1">
      <c r="BE352" s="152"/>
      <c r="BF352" s="152"/>
      <c r="BG352" s="125"/>
    </row>
    <row r="353" spans="57:59" ht="70.5" customHeight="1">
      <c r="BE353" s="152"/>
      <c r="BF353" s="152"/>
      <c r="BG353" s="125"/>
    </row>
    <row r="354" spans="57:59" ht="70.5" customHeight="1">
      <c r="BE354" s="152"/>
      <c r="BF354" s="152"/>
      <c r="BG354" s="125"/>
    </row>
    <row r="355" spans="57:59" ht="70.5" customHeight="1">
      <c r="BE355" s="152"/>
      <c r="BF355" s="152"/>
      <c r="BG355" s="125"/>
    </row>
    <row r="356" spans="57:59" ht="70.5" customHeight="1">
      <c r="BE356" s="152"/>
      <c r="BF356" s="152"/>
      <c r="BG356" s="125"/>
    </row>
    <row r="357" spans="57:59" ht="70.5" customHeight="1">
      <c r="BE357" s="152"/>
      <c r="BF357" s="152"/>
      <c r="BG357" s="125"/>
    </row>
    <row r="358" spans="57:59" ht="70.5" customHeight="1">
      <c r="BE358" s="152"/>
      <c r="BF358" s="152"/>
      <c r="BG358" s="125"/>
    </row>
    <row r="359" spans="57:59" ht="70.5" customHeight="1">
      <c r="BE359" s="152"/>
      <c r="BF359" s="152"/>
      <c r="BG359" s="125"/>
    </row>
    <row r="360" spans="57:59" ht="70.5" customHeight="1">
      <c r="BE360" s="152"/>
      <c r="BF360" s="152"/>
      <c r="BG360" s="125"/>
    </row>
    <row r="361" spans="57:59" ht="70.5" customHeight="1">
      <c r="BE361" s="152"/>
      <c r="BF361" s="152"/>
      <c r="BG361" s="125"/>
    </row>
    <row r="362" spans="57:59" ht="70.5" customHeight="1">
      <c r="BE362" s="152"/>
      <c r="BF362" s="152"/>
      <c r="BG362" s="125"/>
    </row>
    <row r="363" spans="57:59" ht="70.5" customHeight="1">
      <c r="BE363" s="152"/>
      <c r="BF363" s="152"/>
      <c r="BG363" s="125"/>
    </row>
    <row r="364" spans="57:59" ht="70.5" customHeight="1">
      <c r="BE364" s="152"/>
      <c r="BF364" s="152"/>
      <c r="BG364" s="125"/>
    </row>
    <row r="365" spans="57:59" ht="70.5" customHeight="1">
      <c r="BE365" s="152"/>
      <c r="BF365" s="152"/>
      <c r="BG365" s="125"/>
    </row>
    <row r="366" spans="57:59" ht="70.5" customHeight="1">
      <c r="BE366" s="152"/>
      <c r="BF366" s="152"/>
      <c r="BG366" s="125"/>
    </row>
    <row r="367" spans="57:59" ht="70.5" customHeight="1">
      <c r="BE367" s="152"/>
      <c r="BF367" s="152"/>
      <c r="BG367" s="125"/>
    </row>
    <row r="368" spans="57:59" ht="70.5" customHeight="1">
      <c r="BE368" s="152"/>
      <c r="BF368" s="152"/>
      <c r="BG368" s="125"/>
    </row>
    <row r="369" spans="57:59" ht="70.5" customHeight="1">
      <c r="BE369" s="152"/>
      <c r="BF369" s="152"/>
      <c r="BG369" s="125"/>
    </row>
    <row r="370" spans="57:59" ht="70.5" customHeight="1">
      <c r="BE370" s="152"/>
      <c r="BF370" s="152"/>
      <c r="BG370" s="125"/>
    </row>
    <row r="371" spans="57:59" ht="70.5" customHeight="1">
      <c r="BE371" s="152"/>
      <c r="BF371" s="152"/>
      <c r="BG371" s="125"/>
    </row>
    <row r="372" spans="57:59" ht="70.5" customHeight="1">
      <c r="BE372" s="152"/>
      <c r="BF372" s="152"/>
      <c r="BG372" s="125"/>
    </row>
    <row r="373" spans="57:59" ht="70.5" customHeight="1">
      <c r="BE373" s="152"/>
      <c r="BF373" s="152"/>
      <c r="BG373" s="125"/>
    </row>
    <row r="374" spans="57:59" ht="70.5" customHeight="1">
      <c r="BE374" s="152"/>
      <c r="BF374" s="152"/>
      <c r="BG374" s="125"/>
    </row>
    <row r="375" spans="57:59" ht="70.5" customHeight="1">
      <c r="BE375" s="152"/>
      <c r="BF375" s="152"/>
      <c r="BG375" s="125"/>
    </row>
    <row r="376" spans="57:59" ht="70.5" customHeight="1">
      <c r="BE376" s="152"/>
      <c r="BF376" s="152"/>
      <c r="BG376" s="125"/>
    </row>
    <row r="377" spans="57:59" ht="70.5" customHeight="1">
      <c r="BE377" s="152"/>
      <c r="BF377" s="152"/>
      <c r="BG377" s="125"/>
    </row>
    <row r="378" spans="57:59" ht="70.5" customHeight="1">
      <c r="BE378" s="152"/>
      <c r="BF378" s="152"/>
      <c r="BG378" s="125"/>
    </row>
    <row r="379" spans="57:59" ht="70.5" customHeight="1">
      <c r="BE379" s="152"/>
      <c r="BF379" s="152"/>
      <c r="BG379" s="125"/>
    </row>
    <row r="380" spans="57:59" ht="70.5" customHeight="1">
      <c r="BE380" s="152"/>
      <c r="BF380" s="152"/>
      <c r="BG380" s="125"/>
    </row>
    <row r="381" spans="57:59" ht="70.5" customHeight="1">
      <c r="BE381" s="152"/>
      <c r="BF381" s="152"/>
      <c r="BG381" s="125"/>
    </row>
    <row r="382" spans="57:59" ht="70.5" customHeight="1">
      <c r="BE382" s="152"/>
      <c r="BF382" s="152"/>
      <c r="BG382" s="125"/>
    </row>
    <row r="383" spans="57:59" ht="70.5" customHeight="1">
      <c r="BE383" s="152"/>
      <c r="BF383" s="152"/>
      <c r="BG383" s="125"/>
    </row>
    <row r="384" spans="57:59" ht="70.5" customHeight="1">
      <c r="BE384" s="152"/>
      <c r="BF384" s="152"/>
      <c r="BG384" s="125"/>
    </row>
    <row r="385" spans="57:59" ht="70.5" customHeight="1">
      <c r="BE385" s="152"/>
      <c r="BF385" s="152"/>
      <c r="BG385" s="125"/>
    </row>
    <row r="386" spans="57:59" ht="70.5" customHeight="1">
      <c r="BE386" s="152"/>
      <c r="BF386" s="152"/>
      <c r="BG386" s="125"/>
    </row>
    <row r="387" spans="57:59" ht="70.5" customHeight="1">
      <c r="BE387" s="152"/>
      <c r="BF387" s="152"/>
      <c r="BG387" s="125"/>
    </row>
    <row r="388" spans="57:59" ht="70.5" customHeight="1">
      <c r="BE388" s="152"/>
      <c r="BF388" s="152"/>
      <c r="BG388" s="125"/>
    </row>
    <row r="389" spans="57:59" ht="70.5" customHeight="1">
      <c r="BE389" s="152"/>
      <c r="BF389" s="152"/>
      <c r="BG389" s="125"/>
    </row>
    <row r="390" spans="57:59" ht="70.5" customHeight="1">
      <c r="BE390" s="152"/>
      <c r="BF390" s="152"/>
      <c r="BG390" s="125"/>
    </row>
    <row r="391" spans="57:59" ht="70.5" customHeight="1">
      <c r="BE391" s="152"/>
      <c r="BF391" s="152"/>
      <c r="BG391" s="125"/>
    </row>
    <row r="392" spans="57:59" ht="70.5" customHeight="1">
      <c r="BE392" s="152"/>
      <c r="BF392" s="152"/>
      <c r="BG392" s="125"/>
    </row>
    <row r="393" spans="57:59" ht="70.5" customHeight="1">
      <c r="BE393" s="152"/>
      <c r="BF393" s="152"/>
      <c r="BG393" s="125"/>
    </row>
    <row r="394" spans="57:59" ht="70.5" customHeight="1">
      <c r="BE394" s="152"/>
      <c r="BF394" s="152"/>
      <c r="BG394" s="125"/>
    </row>
    <row r="395" spans="57:59" ht="70.5" customHeight="1">
      <c r="BE395" s="152"/>
      <c r="BF395" s="152"/>
      <c r="BG395" s="125"/>
    </row>
    <row r="396" spans="57:59" ht="70.5" customHeight="1">
      <c r="BE396" s="152"/>
      <c r="BF396" s="152"/>
      <c r="BG396" s="125"/>
    </row>
    <row r="397" spans="57:59" ht="70.5" customHeight="1">
      <c r="BE397" s="152"/>
      <c r="BF397" s="152"/>
      <c r="BG397" s="125"/>
    </row>
    <row r="398" spans="57:59" ht="70.5" customHeight="1">
      <c r="BE398" s="152"/>
      <c r="BF398" s="152"/>
      <c r="BG398" s="125"/>
    </row>
    <row r="399" spans="57:59" ht="70.5" customHeight="1">
      <c r="BE399" s="152"/>
      <c r="BF399" s="152"/>
      <c r="BG399" s="125"/>
    </row>
    <row r="400" spans="57:59" ht="70.5" customHeight="1">
      <c r="BE400" s="152"/>
      <c r="BF400" s="152"/>
      <c r="BG400" s="125"/>
    </row>
    <row r="401" spans="57:59" ht="70.5" customHeight="1">
      <c r="BE401" s="152"/>
      <c r="BF401" s="152"/>
      <c r="BG401" s="125"/>
    </row>
    <row r="402" spans="57:59" ht="70.5" customHeight="1">
      <c r="BE402" s="152"/>
      <c r="BF402" s="152"/>
      <c r="BG402" s="125"/>
    </row>
    <row r="403" spans="57:59" ht="70.5" customHeight="1">
      <c r="BE403" s="152"/>
      <c r="BF403" s="152"/>
      <c r="BG403" s="125"/>
    </row>
    <row r="404" spans="57:59" ht="70.5" customHeight="1">
      <c r="BE404" s="152"/>
      <c r="BF404" s="152"/>
      <c r="BG404" s="125"/>
    </row>
    <row r="405" spans="57:59" ht="70.5" customHeight="1">
      <c r="BE405" s="152"/>
      <c r="BF405" s="152"/>
      <c r="BG405" s="125"/>
    </row>
    <row r="406" spans="57:59" ht="70.5" customHeight="1">
      <c r="BE406" s="152"/>
      <c r="BF406" s="152"/>
      <c r="BG406" s="125"/>
    </row>
    <row r="407" spans="57:59" ht="70.5" customHeight="1">
      <c r="BE407" s="152"/>
      <c r="BF407" s="152"/>
      <c r="BG407" s="125"/>
    </row>
    <row r="408" spans="57:59" ht="70.5" customHeight="1">
      <c r="BE408" s="152"/>
      <c r="BF408" s="152"/>
      <c r="BG408" s="125"/>
    </row>
    <row r="409" spans="57:59" ht="70.5" customHeight="1">
      <c r="BE409" s="152"/>
      <c r="BF409" s="152"/>
      <c r="BG409" s="125"/>
    </row>
    <row r="410" spans="57:59" ht="70.5" customHeight="1">
      <c r="BE410" s="152"/>
      <c r="BF410" s="152"/>
      <c r="BG410" s="125"/>
    </row>
    <row r="411" spans="57:59" ht="70.5" customHeight="1">
      <c r="BE411" s="152"/>
      <c r="BF411" s="152"/>
      <c r="BG411" s="125"/>
    </row>
    <row r="412" spans="57:59" ht="70.5" customHeight="1">
      <c r="BE412" s="152"/>
      <c r="BF412" s="152"/>
      <c r="BG412" s="125"/>
    </row>
    <row r="413" spans="57:59" ht="70.5" customHeight="1">
      <c r="BE413" s="152"/>
      <c r="BF413" s="152"/>
      <c r="BG413" s="125"/>
    </row>
    <row r="414" spans="57:59" ht="70.5" customHeight="1">
      <c r="BE414" s="152"/>
      <c r="BF414" s="152"/>
      <c r="BG414" s="125"/>
    </row>
    <row r="415" spans="57:59" ht="70.5" customHeight="1">
      <c r="BE415" s="152"/>
      <c r="BF415" s="152"/>
      <c r="BG415" s="125"/>
    </row>
    <row r="416" spans="57:59" ht="70.5" customHeight="1">
      <c r="BE416" s="152"/>
      <c r="BF416" s="152"/>
      <c r="BG416" s="125"/>
    </row>
    <row r="417" spans="57:59" ht="70.5" customHeight="1">
      <c r="BE417" s="152"/>
      <c r="BF417" s="152"/>
      <c r="BG417" s="125"/>
    </row>
    <row r="418" spans="57:59" ht="70.5" customHeight="1">
      <c r="BE418" s="152"/>
      <c r="BF418" s="152"/>
      <c r="BG418" s="125"/>
    </row>
    <row r="419" spans="57:59" ht="70.5" customHeight="1">
      <c r="BE419" s="152"/>
      <c r="BF419" s="152"/>
      <c r="BG419" s="125"/>
    </row>
    <row r="420" spans="57:59" ht="70.5" customHeight="1">
      <c r="BE420" s="152"/>
      <c r="BF420" s="152"/>
      <c r="BG420" s="125"/>
    </row>
    <row r="421" spans="57:59" ht="70.5" customHeight="1">
      <c r="BE421" s="152"/>
      <c r="BF421" s="152"/>
      <c r="BG421" s="125"/>
    </row>
    <row r="422" spans="57:59" ht="70.5" customHeight="1">
      <c r="BE422" s="152"/>
      <c r="BF422" s="152"/>
      <c r="BG422" s="125"/>
    </row>
    <row r="423" spans="57:59" ht="70.5" customHeight="1">
      <c r="BE423" s="152"/>
      <c r="BF423" s="152"/>
      <c r="BG423" s="125"/>
    </row>
    <row r="424" spans="57:59" ht="70.5" customHeight="1">
      <c r="BE424" s="152"/>
      <c r="BF424" s="152"/>
      <c r="BG424" s="125"/>
    </row>
    <row r="425" spans="57:59" ht="70.5" customHeight="1">
      <c r="BE425" s="152"/>
      <c r="BF425" s="152"/>
      <c r="BG425" s="125"/>
    </row>
    <row r="426" spans="57:59" ht="70.5" customHeight="1">
      <c r="BE426" s="152"/>
      <c r="BF426" s="152"/>
      <c r="BG426" s="125"/>
    </row>
    <row r="427" spans="57:59" ht="70.5" customHeight="1">
      <c r="BE427" s="152"/>
      <c r="BF427" s="152"/>
      <c r="BG427" s="125"/>
    </row>
    <row r="428" spans="57:59" ht="70.5" customHeight="1">
      <c r="BE428" s="152"/>
      <c r="BF428" s="152"/>
      <c r="BG428" s="125"/>
    </row>
    <row r="429" spans="57:59" ht="70.5" customHeight="1">
      <c r="BE429" s="152"/>
      <c r="BF429" s="152"/>
      <c r="BG429" s="125"/>
    </row>
    <row r="430" spans="57:59" ht="70.5" customHeight="1">
      <c r="BE430" s="152"/>
      <c r="BF430" s="152"/>
      <c r="BG430" s="125"/>
    </row>
    <row r="431" spans="57:59" ht="70.5" customHeight="1">
      <c r="BE431" s="152"/>
      <c r="BF431" s="152"/>
      <c r="BG431" s="125"/>
    </row>
    <row r="432" spans="57:59" ht="70.5" customHeight="1">
      <c r="BE432" s="152"/>
      <c r="BF432" s="152"/>
      <c r="BG432" s="125"/>
    </row>
    <row r="433" spans="57:59" ht="70.5" customHeight="1">
      <c r="BE433" s="152"/>
      <c r="BF433" s="152"/>
      <c r="BG433" s="125"/>
    </row>
    <row r="434" spans="57:59" ht="70.5" customHeight="1">
      <c r="BE434" s="152"/>
      <c r="BF434" s="152"/>
      <c r="BG434" s="125"/>
    </row>
    <row r="435" spans="57:59" ht="70.5" customHeight="1">
      <c r="BE435" s="152"/>
      <c r="BF435" s="152"/>
      <c r="BG435" s="125"/>
    </row>
    <row r="436" spans="57:59" ht="70.5" customHeight="1">
      <c r="BE436" s="152"/>
      <c r="BF436" s="152"/>
      <c r="BG436" s="125"/>
    </row>
    <row r="437" spans="57:59" ht="70.5" customHeight="1">
      <c r="BE437" s="152"/>
      <c r="BF437" s="152"/>
      <c r="BG437" s="125"/>
    </row>
    <row r="438" spans="57:59" ht="70.5" customHeight="1">
      <c r="BE438" s="152"/>
      <c r="BF438" s="152"/>
      <c r="BG438" s="125"/>
    </row>
    <row r="439" spans="57:59" ht="70.5" customHeight="1">
      <c r="BE439" s="152"/>
      <c r="BF439" s="152"/>
      <c r="BG439" s="125"/>
    </row>
    <row r="440" spans="57:59" ht="70.5" customHeight="1">
      <c r="BE440" s="152"/>
      <c r="BF440" s="152"/>
      <c r="BG440" s="125"/>
    </row>
    <row r="441" spans="57:59" ht="70.5" customHeight="1">
      <c r="BE441" s="152"/>
      <c r="BF441" s="152"/>
      <c r="BG441" s="125"/>
    </row>
    <row r="442" spans="57:59" ht="70.5" customHeight="1">
      <c r="BE442" s="152"/>
      <c r="BF442" s="152"/>
      <c r="BG442" s="125"/>
    </row>
    <row r="443" spans="57:59" ht="70.5" customHeight="1">
      <c r="BE443" s="152"/>
      <c r="BF443" s="152"/>
      <c r="BG443" s="125"/>
    </row>
    <row r="444" spans="57:59" ht="70.5" customHeight="1">
      <c r="BE444" s="152"/>
      <c r="BF444" s="152"/>
      <c r="BG444" s="125"/>
    </row>
    <row r="445" spans="57:59" ht="70.5" customHeight="1">
      <c r="BE445" s="152"/>
      <c r="BF445" s="152"/>
      <c r="BG445" s="125"/>
    </row>
    <row r="446" spans="57:59" ht="70.5" customHeight="1">
      <c r="BE446" s="152"/>
      <c r="BF446" s="152"/>
      <c r="BG446" s="125"/>
    </row>
    <row r="447" spans="57:59" ht="70.5" customHeight="1">
      <c r="BE447" s="152"/>
      <c r="BF447" s="152"/>
      <c r="BG447" s="125"/>
    </row>
    <row r="448" spans="57:59" ht="70.5" customHeight="1">
      <c r="BE448" s="152"/>
      <c r="BF448" s="152"/>
      <c r="BG448" s="125"/>
    </row>
    <row r="449" spans="57:59" ht="70.5" customHeight="1">
      <c r="BE449" s="152"/>
      <c r="BF449" s="152"/>
      <c r="BG449" s="125"/>
    </row>
    <row r="450" spans="57:59" ht="70.5" customHeight="1">
      <c r="BE450" s="152"/>
      <c r="BF450" s="152"/>
      <c r="BG450" s="125"/>
    </row>
    <row r="451" spans="57:59" ht="70.5" customHeight="1">
      <c r="BE451" s="152"/>
      <c r="BF451" s="152"/>
      <c r="BG451" s="125"/>
    </row>
    <row r="452" spans="57:59" ht="70.5" customHeight="1">
      <c r="BE452" s="152"/>
      <c r="BF452" s="152"/>
      <c r="BG452" s="125"/>
    </row>
    <row r="453" spans="57:59" ht="70.5" customHeight="1">
      <c r="BE453" s="152"/>
      <c r="BF453" s="152"/>
      <c r="BG453" s="125"/>
    </row>
    <row r="454" spans="57:59" ht="70.5" customHeight="1">
      <c r="BE454" s="152"/>
      <c r="BF454" s="152"/>
      <c r="BG454" s="125"/>
    </row>
    <row r="455" spans="57:59" ht="70.5" customHeight="1">
      <c r="BE455" s="152"/>
      <c r="BF455" s="152"/>
      <c r="BG455" s="125"/>
    </row>
    <row r="456" spans="57:59" ht="70.5" customHeight="1">
      <c r="BE456" s="152"/>
      <c r="BF456" s="152"/>
      <c r="BG456" s="125"/>
    </row>
    <row r="457" spans="57:59" ht="70.5" customHeight="1">
      <c r="BE457" s="152"/>
      <c r="BF457" s="152"/>
      <c r="BG457" s="125"/>
    </row>
    <row r="458" spans="57:59" ht="70.5" customHeight="1">
      <c r="BE458" s="152"/>
      <c r="BF458" s="152"/>
      <c r="BG458" s="125"/>
    </row>
    <row r="459" spans="57:59" ht="70.5" customHeight="1">
      <c r="BE459" s="152"/>
      <c r="BF459" s="152"/>
      <c r="BG459" s="125"/>
    </row>
    <row r="460" spans="57:59" ht="70.5" customHeight="1">
      <c r="BE460" s="152"/>
      <c r="BF460" s="152"/>
      <c r="BG460" s="125"/>
    </row>
    <row r="461" spans="57:59" ht="70.5" customHeight="1">
      <c r="BE461" s="152"/>
      <c r="BF461" s="152"/>
      <c r="BG461" s="125"/>
    </row>
    <row r="462" spans="57:59" ht="70.5" customHeight="1">
      <c r="BE462" s="152"/>
      <c r="BF462" s="152"/>
      <c r="BG462" s="125"/>
    </row>
    <row r="463" spans="57:59" ht="70.5" customHeight="1">
      <c r="BE463" s="152"/>
      <c r="BF463" s="152"/>
      <c r="BG463" s="125"/>
    </row>
    <row r="464" spans="57:59" ht="70.5" customHeight="1">
      <c r="BE464" s="152"/>
      <c r="BF464" s="152"/>
      <c r="BG464" s="125"/>
    </row>
    <row r="465" spans="57:59" ht="70.5" customHeight="1">
      <c r="BE465" s="152"/>
      <c r="BF465" s="152"/>
      <c r="BG465" s="125"/>
    </row>
    <row r="466" spans="57:59" ht="70.5" customHeight="1">
      <c r="BE466" s="152"/>
      <c r="BF466" s="152"/>
      <c r="BG466" s="125"/>
    </row>
    <row r="467" spans="57:59" ht="70.5" customHeight="1">
      <c r="BE467" s="152"/>
      <c r="BF467" s="152"/>
      <c r="BG467" s="125"/>
    </row>
    <row r="468" spans="57:59" ht="70.5" customHeight="1">
      <c r="BE468" s="152"/>
      <c r="BF468" s="152"/>
      <c r="BG468" s="125"/>
    </row>
    <row r="469" spans="57:59" ht="70.5" customHeight="1">
      <c r="BE469" s="152"/>
      <c r="BF469" s="152"/>
      <c r="BG469" s="125"/>
    </row>
    <row r="470" spans="57:59" ht="70.5" customHeight="1">
      <c r="BE470" s="152"/>
      <c r="BF470" s="152"/>
      <c r="BG470" s="125"/>
    </row>
    <row r="471" spans="57:59" ht="70.5" customHeight="1">
      <c r="BE471" s="152"/>
      <c r="BF471" s="152"/>
      <c r="BG471" s="125"/>
    </row>
    <row r="472" spans="57:59" ht="70.5" customHeight="1">
      <c r="BE472" s="152"/>
      <c r="BF472" s="152"/>
      <c r="BG472" s="125"/>
    </row>
    <row r="473" spans="57:59" ht="70.5" customHeight="1">
      <c r="BE473" s="152"/>
      <c r="BF473" s="152"/>
      <c r="BG473" s="125"/>
    </row>
    <row r="474" spans="57:59" ht="70.5" customHeight="1">
      <c r="BE474" s="152"/>
      <c r="BF474" s="152"/>
      <c r="BG474" s="125"/>
    </row>
    <row r="475" spans="57:59" ht="70.5" customHeight="1">
      <c r="BE475" s="152"/>
      <c r="BF475" s="152"/>
      <c r="BG475" s="125"/>
    </row>
    <row r="476" spans="57:59" ht="70.5" customHeight="1">
      <c r="BE476" s="152"/>
      <c r="BF476" s="152"/>
      <c r="BG476" s="125"/>
    </row>
    <row r="477" spans="57:59" ht="70.5" customHeight="1">
      <c r="BE477" s="152"/>
      <c r="BF477" s="152"/>
      <c r="BG477" s="125"/>
    </row>
    <row r="478" spans="57:59" ht="70.5" customHeight="1">
      <c r="BE478" s="152"/>
      <c r="BF478" s="152"/>
      <c r="BG478" s="125"/>
    </row>
    <row r="479" spans="57:59" ht="70.5" customHeight="1">
      <c r="BE479" s="152"/>
      <c r="BF479" s="152"/>
      <c r="BG479" s="125"/>
    </row>
    <row r="480" spans="57:59" ht="70.5" customHeight="1">
      <c r="BE480" s="152"/>
      <c r="BF480" s="152"/>
      <c r="BG480" s="125"/>
    </row>
    <row r="481" spans="57:59" ht="70.5" customHeight="1">
      <c r="BE481" s="152"/>
      <c r="BF481" s="152"/>
      <c r="BG481" s="125"/>
    </row>
    <row r="482" spans="57:59" ht="70.5" customHeight="1">
      <c r="BE482" s="152"/>
      <c r="BF482" s="152"/>
      <c r="BG482" s="125"/>
    </row>
    <row r="483" spans="57:59" ht="70.5" customHeight="1">
      <c r="BE483" s="152"/>
      <c r="BF483" s="152"/>
      <c r="BG483" s="125"/>
    </row>
    <row r="484" spans="57:59" ht="70.5" customHeight="1">
      <c r="BE484" s="152"/>
      <c r="BF484" s="152"/>
      <c r="BG484" s="125"/>
    </row>
    <row r="485" spans="57:59" ht="70.5" customHeight="1">
      <c r="BE485" s="152"/>
      <c r="BF485" s="152"/>
      <c r="BG485" s="125"/>
    </row>
    <row r="486" spans="57:59" ht="70.5" customHeight="1">
      <c r="BE486" s="152"/>
      <c r="BF486" s="152"/>
      <c r="BG486" s="125"/>
    </row>
    <row r="487" spans="57:59" ht="70.5" customHeight="1">
      <c r="BE487" s="152"/>
      <c r="BF487" s="152"/>
      <c r="BG487" s="125"/>
    </row>
    <row r="488" spans="57:59" ht="70.5" customHeight="1">
      <c r="BE488" s="152"/>
      <c r="BF488" s="152"/>
      <c r="BG488" s="125"/>
    </row>
    <row r="489" spans="57:59" ht="70.5" customHeight="1">
      <c r="BE489" s="152"/>
      <c r="BF489" s="152"/>
      <c r="BG489" s="125"/>
    </row>
    <row r="490" spans="57:59" ht="70.5" customHeight="1">
      <c r="BE490" s="152"/>
      <c r="BF490" s="152"/>
      <c r="BG490" s="125"/>
    </row>
    <row r="491" spans="57:59" ht="70.5" customHeight="1">
      <c r="BE491" s="152"/>
      <c r="BF491" s="152"/>
      <c r="BG491" s="125"/>
    </row>
    <row r="492" spans="57:59" ht="70.5" customHeight="1">
      <c r="BE492" s="152"/>
      <c r="BF492" s="152"/>
      <c r="BG492" s="125"/>
    </row>
    <row r="493" spans="57:59" ht="70.5" customHeight="1">
      <c r="BE493" s="152"/>
      <c r="BF493" s="152"/>
      <c r="BG493" s="125"/>
    </row>
    <row r="494" spans="57:59" ht="70.5" customHeight="1">
      <c r="BE494" s="152"/>
      <c r="BF494" s="152"/>
      <c r="BG494" s="125"/>
    </row>
    <row r="495" spans="57:59" ht="70.5" customHeight="1">
      <c r="BE495" s="152"/>
      <c r="BF495" s="152"/>
      <c r="BG495" s="125"/>
    </row>
    <row r="496" spans="57:59" ht="70.5" customHeight="1">
      <c r="BE496" s="152"/>
      <c r="BF496" s="152"/>
      <c r="BG496" s="125"/>
    </row>
    <row r="497" spans="57:59" ht="70.5" customHeight="1">
      <c r="BE497" s="152"/>
      <c r="BF497" s="152"/>
      <c r="BG497" s="125"/>
    </row>
    <row r="498" spans="57:59" ht="70.5" customHeight="1">
      <c r="BE498" s="152"/>
      <c r="BF498" s="152"/>
      <c r="BG498" s="125"/>
    </row>
    <row r="499" spans="57:59" ht="70.5" customHeight="1">
      <c r="BE499" s="152"/>
      <c r="BF499" s="152"/>
      <c r="BG499" s="125"/>
    </row>
    <row r="500" spans="57:59" ht="70.5" customHeight="1">
      <c r="BE500" s="152"/>
      <c r="BF500" s="152"/>
      <c r="BG500" s="125"/>
    </row>
    <row r="501" spans="57:59" ht="70.5" customHeight="1">
      <c r="BE501" s="152"/>
      <c r="BF501" s="152"/>
      <c r="BG501" s="125"/>
    </row>
    <row r="502" spans="57:59" ht="70.5" customHeight="1">
      <c r="BE502" s="152"/>
      <c r="BF502" s="152"/>
      <c r="BG502" s="125"/>
    </row>
    <row r="503" spans="57:59" ht="70.5" customHeight="1">
      <c r="BE503" s="152"/>
      <c r="BF503" s="152"/>
      <c r="BG503" s="125"/>
    </row>
    <row r="504" spans="57:59" ht="70.5" customHeight="1">
      <c r="BE504" s="152"/>
      <c r="BF504" s="152"/>
      <c r="BG504" s="125"/>
    </row>
    <row r="505" spans="57:59" ht="70.5" customHeight="1">
      <c r="BE505" s="152"/>
      <c r="BF505" s="152"/>
      <c r="BG505" s="125"/>
    </row>
    <row r="506" spans="57:59" ht="70.5" customHeight="1">
      <c r="BE506" s="152"/>
      <c r="BF506" s="152"/>
      <c r="BG506" s="125"/>
    </row>
    <row r="507" spans="57:59" ht="70.5" customHeight="1">
      <c r="BE507" s="152"/>
      <c r="BF507" s="152"/>
      <c r="BG507" s="125"/>
    </row>
    <row r="508" spans="57:59" ht="70.5" customHeight="1">
      <c r="BE508" s="152"/>
      <c r="BF508" s="152"/>
      <c r="BG508" s="125"/>
    </row>
    <row r="509" spans="57:59" ht="70.5" customHeight="1">
      <c r="BE509" s="152"/>
      <c r="BF509" s="152"/>
      <c r="BG509" s="125"/>
    </row>
    <row r="510" spans="57:59" ht="70.5" customHeight="1">
      <c r="BE510" s="152"/>
      <c r="BF510" s="152"/>
      <c r="BG510" s="125"/>
    </row>
    <row r="511" spans="57:59" ht="70.5" customHeight="1">
      <c r="BE511" s="152"/>
      <c r="BF511" s="152"/>
      <c r="BG511" s="125"/>
    </row>
    <row r="512" spans="57:59" ht="70.5" customHeight="1">
      <c r="BE512" s="152"/>
      <c r="BF512" s="152"/>
      <c r="BG512" s="125"/>
    </row>
    <row r="513" spans="57:59" ht="70.5" customHeight="1">
      <c r="BE513" s="152"/>
      <c r="BF513" s="152"/>
      <c r="BG513" s="125"/>
    </row>
    <row r="514" spans="57:59" ht="70.5" customHeight="1">
      <c r="BE514" s="152"/>
      <c r="BF514" s="152"/>
      <c r="BG514" s="125"/>
    </row>
    <row r="515" spans="57:59" ht="70.5" customHeight="1">
      <c r="BE515" s="152"/>
      <c r="BF515" s="152"/>
      <c r="BG515" s="125"/>
    </row>
    <row r="516" spans="57:59" ht="70.5" customHeight="1">
      <c r="BE516" s="152"/>
      <c r="BF516" s="152"/>
      <c r="BG516" s="125"/>
    </row>
    <row r="517" spans="57:59" ht="70.5" customHeight="1">
      <c r="BE517" s="152"/>
      <c r="BF517" s="152"/>
      <c r="BG517" s="125"/>
    </row>
    <row r="518" spans="57:59" ht="70.5" customHeight="1">
      <c r="BE518" s="152"/>
      <c r="BF518" s="152"/>
      <c r="BG518" s="125"/>
    </row>
    <row r="519" spans="57:59" ht="70.5" customHeight="1">
      <c r="BE519" s="152"/>
      <c r="BF519" s="152"/>
      <c r="BG519" s="125"/>
    </row>
    <row r="520" spans="57:59" ht="70.5" customHeight="1">
      <c r="BE520" s="152"/>
      <c r="BF520" s="152"/>
      <c r="BG520" s="125"/>
    </row>
    <row r="521" spans="57:59" ht="70.5" customHeight="1">
      <c r="BE521" s="152"/>
      <c r="BF521" s="152"/>
      <c r="BG521" s="125"/>
    </row>
    <row r="522" spans="57:59" ht="70.5" customHeight="1">
      <c r="BE522" s="152"/>
      <c r="BF522" s="152"/>
      <c r="BG522" s="125"/>
    </row>
    <row r="523" spans="57:59" ht="70.5" customHeight="1">
      <c r="BE523" s="152"/>
      <c r="BF523" s="152"/>
      <c r="BG523" s="125"/>
    </row>
    <row r="524" spans="57:59" ht="70.5" customHeight="1">
      <c r="BE524" s="152"/>
      <c r="BF524" s="152"/>
      <c r="BG524" s="125"/>
    </row>
    <row r="525" spans="57:59" ht="70.5" customHeight="1">
      <c r="BE525" s="152"/>
      <c r="BF525" s="152"/>
      <c r="BG525" s="125"/>
    </row>
    <row r="526" spans="57:59" ht="70.5" customHeight="1">
      <c r="BE526" s="152"/>
      <c r="BF526" s="152"/>
      <c r="BG526" s="125"/>
    </row>
    <row r="527" spans="57:59" ht="70.5" customHeight="1">
      <c r="BE527" s="152"/>
      <c r="BF527" s="152"/>
      <c r="BG527" s="125"/>
    </row>
    <row r="528" spans="57:59" ht="70.5" customHeight="1">
      <c r="BE528" s="152"/>
      <c r="BF528" s="152"/>
      <c r="BG528" s="125"/>
    </row>
    <row r="529" spans="57:59" ht="70.5" customHeight="1">
      <c r="BE529" s="152"/>
      <c r="BF529" s="152"/>
      <c r="BG529" s="125"/>
    </row>
    <row r="530" spans="57:59" ht="70.5" customHeight="1">
      <c r="BE530" s="152"/>
      <c r="BF530" s="152"/>
      <c r="BG530" s="125"/>
    </row>
    <row r="531" spans="57:59" ht="70.5" customHeight="1">
      <c r="BE531" s="152"/>
      <c r="BF531" s="152"/>
      <c r="BG531" s="125"/>
    </row>
    <row r="532" spans="57:59" ht="70.5" customHeight="1">
      <c r="BE532" s="152"/>
      <c r="BF532" s="152"/>
      <c r="BG532" s="125"/>
    </row>
    <row r="533" spans="57:59" ht="70.5" customHeight="1">
      <c r="BE533" s="152"/>
      <c r="BF533" s="152"/>
      <c r="BG533" s="125"/>
    </row>
    <row r="534" spans="57:59" ht="70.5" customHeight="1">
      <c r="BE534" s="152"/>
      <c r="BF534" s="152"/>
      <c r="BG534" s="125"/>
    </row>
    <row r="535" spans="57:59" ht="70.5" customHeight="1">
      <c r="BE535" s="152"/>
      <c r="BF535" s="152"/>
      <c r="BG535" s="125"/>
    </row>
    <row r="536" spans="57:59" ht="70.5" customHeight="1">
      <c r="BE536" s="152"/>
      <c r="BF536" s="152"/>
      <c r="BG536" s="125"/>
    </row>
    <row r="537" spans="57:59" ht="70.5" customHeight="1">
      <c r="BE537" s="152"/>
      <c r="BF537" s="152"/>
      <c r="BG537" s="125"/>
    </row>
    <row r="538" spans="57:59" ht="70.5" customHeight="1">
      <c r="BE538" s="152"/>
      <c r="BF538" s="152"/>
      <c r="BG538" s="125"/>
    </row>
    <row r="539" spans="57:59" ht="70.5" customHeight="1">
      <c r="BE539" s="152"/>
      <c r="BF539" s="152"/>
      <c r="BG539" s="125"/>
    </row>
    <row r="540" spans="57:59" ht="70.5" customHeight="1">
      <c r="BE540" s="152"/>
      <c r="BF540" s="152"/>
      <c r="BG540" s="125"/>
    </row>
    <row r="541" spans="57:59" ht="70.5" customHeight="1">
      <c r="BE541" s="152"/>
      <c r="BF541" s="152"/>
      <c r="BG541" s="125"/>
    </row>
    <row r="542" spans="57:59" ht="70.5" customHeight="1">
      <c r="BE542" s="152"/>
      <c r="BF542" s="152"/>
      <c r="BG542" s="125"/>
    </row>
    <row r="543" spans="57:59" ht="70.5" customHeight="1">
      <c r="BE543" s="152"/>
      <c r="BF543" s="152"/>
      <c r="BG543" s="125"/>
    </row>
    <row r="544" spans="57:59" ht="70.5" customHeight="1">
      <c r="BE544" s="152"/>
      <c r="BF544" s="152"/>
      <c r="BG544" s="125"/>
    </row>
    <row r="545" spans="57:59" ht="70.5" customHeight="1">
      <c r="BE545" s="152"/>
      <c r="BF545" s="152"/>
      <c r="BG545" s="125"/>
    </row>
    <row r="546" spans="57:59" ht="70.5" customHeight="1">
      <c r="BE546" s="152"/>
      <c r="BF546" s="152"/>
      <c r="BG546" s="125"/>
    </row>
    <row r="547" spans="57:59" ht="70.5" customHeight="1">
      <c r="BE547" s="152"/>
      <c r="BF547" s="152"/>
      <c r="BG547" s="125"/>
    </row>
    <row r="548" spans="57:59" ht="70.5" customHeight="1">
      <c r="BE548" s="152"/>
      <c r="BF548" s="152"/>
      <c r="BG548" s="125"/>
    </row>
    <row r="549" spans="57:59" ht="70.5" customHeight="1">
      <c r="BE549" s="152"/>
      <c r="BF549" s="152"/>
      <c r="BG549" s="125"/>
    </row>
    <row r="550" spans="57:59" ht="70.5" customHeight="1">
      <c r="BE550" s="152"/>
      <c r="BF550" s="152"/>
      <c r="BG550" s="125"/>
    </row>
    <row r="551" spans="57:59" ht="70.5" customHeight="1">
      <c r="BE551" s="152"/>
      <c r="BF551" s="152"/>
      <c r="BG551" s="125"/>
    </row>
    <row r="552" spans="57:59" ht="70.5" customHeight="1">
      <c r="BE552" s="152"/>
      <c r="BF552" s="152"/>
      <c r="BG552" s="125"/>
    </row>
    <row r="553" spans="57:59" ht="70.5" customHeight="1">
      <c r="BE553" s="152"/>
      <c r="BF553" s="152"/>
      <c r="BG553" s="125"/>
    </row>
    <row r="554" spans="57:59" ht="70.5" customHeight="1">
      <c r="BE554" s="152"/>
      <c r="BF554" s="152"/>
      <c r="BG554" s="125"/>
    </row>
    <row r="555" spans="57:59" ht="70.5" customHeight="1">
      <c r="BE555" s="152"/>
      <c r="BF555" s="152"/>
      <c r="BG555" s="125"/>
    </row>
    <row r="556" spans="57:59" ht="70.5" customHeight="1">
      <c r="BE556" s="152"/>
      <c r="BF556" s="152"/>
      <c r="BG556" s="125"/>
    </row>
    <row r="557" spans="57:59" ht="70.5" customHeight="1">
      <c r="BE557" s="152"/>
      <c r="BF557" s="152"/>
      <c r="BG557" s="125"/>
    </row>
    <row r="558" spans="57:59" ht="70.5" customHeight="1">
      <c r="BE558" s="152"/>
      <c r="BF558" s="152"/>
      <c r="BG558" s="125"/>
    </row>
    <row r="559" spans="57:59" ht="70.5" customHeight="1">
      <c r="BE559" s="152"/>
      <c r="BF559" s="152"/>
      <c r="BG559" s="125"/>
    </row>
    <row r="560" spans="57:59" ht="70.5" customHeight="1">
      <c r="BE560" s="152"/>
      <c r="BF560" s="152"/>
      <c r="BG560" s="125"/>
    </row>
    <row r="561" spans="57:59" ht="70.5" customHeight="1">
      <c r="BE561" s="152"/>
      <c r="BF561" s="152"/>
      <c r="BG561" s="125"/>
    </row>
    <row r="562" spans="57:59" ht="70.5" customHeight="1">
      <c r="BE562" s="152"/>
      <c r="BF562" s="152"/>
      <c r="BG562" s="125"/>
    </row>
    <row r="563" spans="57:59" ht="70.5" customHeight="1">
      <c r="BE563" s="152"/>
      <c r="BF563" s="152"/>
      <c r="BG563" s="125"/>
    </row>
    <row r="564" spans="57:59" ht="70.5" customHeight="1">
      <c r="BE564" s="152"/>
      <c r="BF564" s="152"/>
      <c r="BG564" s="125"/>
    </row>
    <row r="565" spans="57:59" ht="70.5" customHeight="1">
      <c r="BE565" s="152"/>
      <c r="BF565" s="152"/>
      <c r="BG565" s="125"/>
    </row>
    <row r="566" spans="57:59" ht="70.5" customHeight="1">
      <c r="BE566" s="152"/>
      <c r="BF566" s="152"/>
      <c r="BG566" s="125"/>
    </row>
    <row r="567" spans="57:59" ht="70.5" customHeight="1">
      <c r="BE567" s="152"/>
      <c r="BF567" s="152"/>
      <c r="BG567" s="125"/>
    </row>
    <row r="568" spans="57:59" ht="70.5" customHeight="1">
      <c r="BE568" s="152"/>
      <c r="BF568" s="152"/>
      <c r="BG568" s="125"/>
    </row>
    <row r="569" spans="57:59" ht="70.5" customHeight="1">
      <c r="BE569" s="152"/>
      <c r="BF569" s="152"/>
      <c r="BG569" s="125"/>
    </row>
    <row r="570" spans="57:59" ht="70.5" customHeight="1">
      <c r="BE570" s="152"/>
      <c r="BF570" s="152"/>
      <c r="BG570" s="125"/>
    </row>
    <row r="571" spans="57:59" ht="70.5" customHeight="1">
      <c r="BE571" s="152"/>
      <c r="BF571" s="152"/>
      <c r="BG571" s="125"/>
    </row>
    <row r="572" spans="57:59" ht="70.5" customHeight="1">
      <c r="BE572" s="152"/>
      <c r="BF572" s="152"/>
      <c r="BG572" s="125"/>
    </row>
    <row r="573" spans="57:59" ht="70.5" customHeight="1">
      <c r="BE573" s="152"/>
      <c r="BF573" s="152"/>
      <c r="BG573" s="125"/>
    </row>
    <row r="574" spans="57:59" ht="70.5" customHeight="1">
      <c r="BE574" s="152"/>
      <c r="BF574" s="152"/>
      <c r="BG574" s="125"/>
    </row>
    <row r="575" spans="57:59" ht="70.5" customHeight="1">
      <c r="BE575" s="152"/>
      <c r="BF575" s="152"/>
      <c r="BG575" s="125"/>
    </row>
    <row r="576" spans="57:59" ht="70.5" customHeight="1">
      <c r="BE576" s="152"/>
      <c r="BF576" s="152"/>
      <c r="BG576" s="125"/>
    </row>
    <row r="577" spans="57:59" ht="70.5" customHeight="1">
      <c r="BE577" s="152"/>
      <c r="BF577" s="152"/>
      <c r="BG577" s="125"/>
    </row>
    <row r="578" spans="57:59" ht="70.5" customHeight="1">
      <c r="BE578" s="152"/>
      <c r="BF578" s="152"/>
      <c r="BG578" s="125"/>
    </row>
    <row r="579" spans="57:59" ht="70.5" customHeight="1">
      <c r="BE579" s="152"/>
      <c r="BF579" s="152"/>
      <c r="BG579" s="125"/>
    </row>
    <row r="580" spans="57:59" ht="70.5" customHeight="1">
      <c r="BE580" s="152"/>
      <c r="BF580" s="152"/>
      <c r="BG580" s="125"/>
    </row>
    <row r="581" spans="57:59" ht="70.5" customHeight="1">
      <c r="BE581" s="152"/>
      <c r="BF581" s="152"/>
      <c r="BG581" s="125"/>
    </row>
    <row r="582" spans="57:59" ht="70.5" customHeight="1">
      <c r="BE582" s="152"/>
      <c r="BF582" s="152"/>
      <c r="BG582" s="125"/>
    </row>
    <row r="583" spans="57:59" ht="70.5" customHeight="1">
      <c r="BE583" s="152"/>
      <c r="BF583" s="152"/>
      <c r="BG583" s="125"/>
    </row>
    <row r="584" spans="57:59" ht="70.5" customHeight="1">
      <c r="BE584" s="152"/>
      <c r="BF584" s="152"/>
      <c r="BG584" s="125"/>
    </row>
    <row r="585" spans="57:59" ht="70.5" customHeight="1">
      <c r="BE585" s="152"/>
      <c r="BF585" s="152"/>
      <c r="BG585" s="125"/>
    </row>
    <row r="586" spans="57:59" ht="70.5" customHeight="1">
      <c r="BE586" s="152"/>
      <c r="BF586" s="152"/>
      <c r="BG586" s="125"/>
    </row>
    <row r="587" spans="57:59" ht="70.5" customHeight="1">
      <c r="BE587" s="152"/>
      <c r="BF587" s="152"/>
      <c r="BG587" s="125"/>
    </row>
    <row r="588" spans="57:59" ht="70.5" customHeight="1">
      <c r="BE588" s="152"/>
      <c r="BF588" s="152"/>
      <c r="BG588" s="125"/>
    </row>
    <row r="589" spans="57:59" ht="70.5" customHeight="1">
      <c r="BE589" s="152"/>
      <c r="BF589" s="152"/>
      <c r="BG589" s="125"/>
    </row>
    <row r="590" spans="57:59" ht="70.5" customHeight="1">
      <c r="BE590" s="152"/>
      <c r="BF590" s="152"/>
      <c r="BG590" s="125"/>
    </row>
    <row r="591" spans="57:59" ht="70.5" customHeight="1">
      <c r="BE591" s="152"/>
      <c r="BF591" s="152"/>
      <c r="BG591" s="125"/>
    </row>
    <row r="592" spans="57:59" ht="70.5" customHeight="1">
      <c r="BE592" s="152"/>
      <c r="BF592" s="152"/>
      <c r="BG592" s="125"/>
    </row>
    <row r="593" spans="57:59" ht="70.5" customHeight="1">
      <c r="BE593" s="152"/>
      <c r="BF593" s="152"/>
      <c r="BG593" s="125"/>
    </row>
    <row r="594" spans="57:59" ht="70.5" customHeight="1">
      <c r="BE594" s="152"/>
      <c r="BF594" s="152"/>
      <c r="BG594" s="125"/>
    </row>
    <row r="595" spans="57:59" ht="70.5" customHeight="1">
      <c r="BE595" s="152"/>
      <c r="BF595" s="152"/>
      <c r="BG595" s="125"/>
    </row>
    <row r="596" spans="57:59" ht="70.5" customHeight="1">
      <c r="BE596" s="152"/>
      <c r="BF596" s="152"/>
      <c r="BG596" s="125"/>
    </row>
    <row r="597" spans="57:59" ht="70.5" customHeight="1">
      <c r="BE597" s="152"/>
      <c r="BF597" s="152"/>
      <c r="BG597" s="125"/>
    </row>
    <row r="598" spans="57:59" ht="70.5" customHeight="1">
      <c r="BE598" s="152"/>
      <c r="BF598" s="152"/>
      <c r="BG598" s="125"/>
    </row>
    <row r="599" spans="57:59" ht="70.5" customHeight="1">
      <c r="BE599" s="152"/>
      <c r="BF599" s="152"/>
      <c r="BG599" s="125"/>
    </row>
    <row r="600" spans="57:59" ht="70.5" customHeight="1">
      <c r="BE600" s="152"/>
      <c r="BF600" s="152"/>
      <c r="BG600" s="125"/>
    </row>
    <row r="601" spans="57:59" ht="70.5" customHeight="1">
      <c r="BE601" s="152"/>
      <c r="BF601" s="152"/>
      <c r="BG601" s="125"/>
    </row>
    <row r="602" spans="57:59" ht="70.5" customHeight="1">
      <c r="BE602" s="152"/>
      <c r="BF602" s="152"/>
      <c r="BG602" s="125"/>
    </row>
    <row r="603" spans="57:59" ht="70.5" customHeight="1">
      <c r="BE603" s="152"/>
      <c r="BF603" s="152"/>
      <c r="BG603" s="125"/>
    </row>
    <row r="604" spans="57:59" ht="70.5" customHeight="1">
      <c r="BE604" s="152"/>
      <c r="BF604" s="152"/>
      <c r="BG604" s="125"/>
    </row>
    <row r="605" spans="57:59" ht="70.5" customHeight="1">
      <c r="BE605" s="152"/>
      <c r="BF605" s="152"/>
      <c r="BG605" s="125"/>
    </row>
    <row r="606" spans="57:59" ht="70.5" customHeight="1">
      <c r="BE606" s="152"/>
      <c r="BF606" s="152"/>
      <c r="BG606" s="125"/>
    </row>
    <row r="607" spans="57:59" ht="70.5" customHeight="1">
      <c r="BE607" s="152"/>
      <c r="BF607" s="152"/>
      <c r="BG607" s="125"/>
    </row>
    <row r="608" spans="57:59" ht="70.5" customHeight="1">
      <c r="BE608" s="152"/>
      <c r="BF608" s="152"/>
      <c r="BG608" s="125"/>
    </row>
    <row r="609" spans="57:59" ht="70.5" customHeight="1">
      <c r="BE609" s="152"/>
      <c r="BF609" s="152"/>
      <c r="BG609" s="125"/>
    </row>
    <row r="610" spans="57:59" ht="70.5" customHeight="1">
      <c r="BE610" s="152"/>
      <c r="BF610" s="152"/>
      <c r="BG610" s="125"/>
    </row>
    <row r="611" spans="57:59" ht="70.5" customHeight="1">
      <c r="BE611" s="152"/>
      <c r="BF611" s="152"/>
      <c r="BG611" s="125"/>
    </row>
    <row r="612" spans="57:59" ht="70.5" customHeight="1">
      <c r="BE612" s="152"/>
      <c r="BF612" s="152"/>
      <c r="BG612" s="125"/>
    </row>
    <row r="613" spans="57:59" ht="70.5" customHeight="1">
      <c r="BE613" s="152"/>
      <c r="BF613" s="152"/>
      <c r="BG613" s="125"/>
    </row>
    <row r="614" spans="57:59" ht="70.5" customHeight="1">
      <c r="BE614" s="152"/>
      <c r="BF614" s="152"/>
      <c r="BG614" s="125"/>
    </row>
    <row r="615" spans="57:59" ht="70.5" customHeight="1">
      <c r="BE615" s="152"/>
      <c r="BF615" s="152"/>
      <c r="BG615" s="125"/>
    </row>
    <row r="616" spans="57:59" ht="70.5" customHeight="1">
      <c r="BE616" s="152"/>
      <c r="BF616" s="152"/>
      <c r="BG616" s="125"/>
    </row>
    <row r="617" spans="57:59" ht="70.5" customHeight="1">
      <c r="BE617" s="152"/>
      <c r="BF617" s="152"/>
      <c r="BG617" s="125"/>
    </row>
    <row r="618" spans="57:59" ht="70.5" customHeight="1">
      <c r="BE618" s="152"/>
      <c r="BF618" s="152"/>
      <c r="BG618" s="125"/>
    </row>
    <row r="619" spans="57:59" ht="70.5" customHeight="1">
      <c r="BE619" s="152"/>
      <c r="BF619" s="152"/>
      <c r="BG619" s="125"/>
    </row>
    <row r="620" spans="57:59" ht="70.5" customHeight="1">
      <c r="BE620" s="152"/>
      <c r="BF620" s="152"/>
      <c r="BG620" s="125"/>
    </row>
    <row r="621" spans="57:59" ht="70.5" customHeight="1">
      <c r="BE621" s="152"/>
      <c r="BF621" s="152"/>
      <c r="BG621" s="125"/>
    </row>
    <row r="622" spans="57:59" ht="70.5" customHeight="1">
      <c r="BE622" s="152"/>
      <c r="BF622" s="152"/>
      <c r="BG622" s="125"/>
    </row>
    <row r="623" spans="57:59" ht="70.5" customHeight="1">
      <c r="BE623" s="152"/>
      <c r="BF623" s="152"/>
      <c r="BG623" s="125"/>
    </row>
    <row r="624" spans="57:59" ht="70.5" customHeight="1">
      <c r="BE624" s="152"/>
      <c r="BF624" s="152"/>
      <c r="BG624" s="125"/>
    </row>
    <row r="625" spans="57:59" ht="70.5" customHeight="1">
      <c r="BE625" s="152"/>
      <c r="BF625" s="152"/>
      <c r="BG625" s="125"/>
    </row>
    <row r="626" spans="57:59" ht="70.5" customHeight="1">
      <c r="BE626" s="152"/>
      <c r="BF626" s="152"/>
      <c r="BG626" s="125"/>
    </row>
    <row r="627" spans="57:59" ht="70.5" customHeight="1">
      <c r="BE627" s="152"/>
      <c r="BF627" s="152"/>
      <c r="BG627" s="125"/>
    </row>
    <row r="628" spans="57:59" ht="70.5" customHeight="1">
      <c r="BE628" s="152"/>
      <c r="BF628" s="152"/>
      <c r="BG628" s="125"/>
    </row>
    <row r="629" spans="57:59" ht="70.5" customHeight="1">
      <c r="BE629" s="152"/>
      <c r="BF629" s="152"/>
      <c r="BG629" s="125"/>
    </row>
    <row r="630" spans="57:59" ht="70.5" customHeight="1">
      <c r="BE630" s="152"/>
      <c r="BF630" s="152"/>
      <c r="BG630" s="125"/>
    </row>
    <row r="631" spans="57:59" ht="70.5" customHeight="1">
      <c r="BE631" s="152"/>
      <c r="BF631" s="152"/>
      <c r="BG631" s="125"/>
    </row>
    <row r="632" spans="57:59" ht="70.5" customHeight="1">
      <c r="BE632" s="152"/>
      <c r="BF632" s="152"/>
      <c r="BG632" s="125"/>
    </row>
    <row r="633" spans="57:59" ht="70.5" customHeight="1">
      <c r="BE633" s="152"/>
      <c r="BF633" s="152"/>
      <c r="BG633" s="125"/>
    </row>
    <row r="634" spans="57:59" ht="70.5" customHeight="1">
      <c r="BE634" s="152"/>
      <c r="BF634" s="152"/>
      <c r="BG634" s="125"/>
    </row>
    <row r="635" spans="57:59" ht="70.5" customHeight="1">
      <c r="BE635" s="152"/>
      <c r="BF635" s="152"/>
      <c r="BG635" s="125"/>
    </row>
    <row r="636" spans="57:59" ht="70.5" customHeight="1">
      <c r="BE636" s="152"/>
      <c r="BF636" s="152"/>
      <c r="BG636" s="125"/>
    </row>
    <row r="637" spans="57:59" ht="70.5" customHeight="1">
      <c r="BE637" s="152"/>
      <c r="BF637" s="152"/>
      <c r="BG637" s="125"/>
    </row>
    <row r="638" spans="57:59" ht="70.5" customHeight="1">
      <c r="BE638" s="152"/>
      <c r="BF638" s="152"/>
      <c r="BG638" s="125"/>
    </row>
    <row r="639" spans="57:59" ht="70.5" customHeight="1">
      <c r="BE639" s="152"/>
      <c r="BF639" s="152"/>
      <c r="BG639" s="125"/>
    </row>
    <row r="640" spans="57:59" ht="70.5" customHeight="1">
      <c r="BE640" s="152"/>
      <c r="BF640" s="152"/>
      <c r="BG640" s="125"/>
    </row>
    <row r="641" spans="57:59" ht="70.5" customHeight="1">
      <c r="BE641" s="152"/>
      <c r="BF641" s="152"/>
      <c r="BG641" s="125"/>
    </row>
    <row r="642" spans="57:59" ht="70.5" customHeight="1">
      <c r="BE642" s="152"/>
      <c r="BF642" s="152"/>
      <c r="BG642" s="125"/>
    </row>
    <row r="643" spans="57:59" ht="70.5" customHeight="1">
      <c r="BE643" s="152"/>
      <c r="BF643" s="152"/>
      <c r="BG643" s="125"/>
    </row>
    <row r="644" spans="57:59" ht="70.5" customHeight="1">
      <c r="BE644" s="152"/>
      <c r="BF644" s="152"/>
      <c r="BG644" s="125"/>
    </row>
    <row r="645" spans="57:59" ht="70.5" customHeight="1">
      <c r="BE645" s="152"/>
      <c r="BF645" s="152"/>
      <c r="BG645" s="125"/>
    </row>
    <row r="646" spans="57:59" ht="70.5" customHeight="1">
      <c r="BE646" s="152"/>
      <c r="BF646" s="152"/>
      <c r="BG646" s="125"/>
    </row>
    <row r="647" spans="57:59" ht="70.5" customHeight="1">
      <c r="BE647" s="152"/>
      <c r="BF647" s="152"/>
      <c r="BG647" s="125"/>
    </row>
    <row r="648" spans="57:59" ht="70.5" customHeight="1">
      <c r="BE648" s="152"/>
      <c r="BF648" s="152"/>
      <c r="BG648" s="125"/>
    </row>
    <row r="649" spans="57:59" ht="70.5" customHeight="1">
      <c r="BE649" s="152"/>
      <c r="BF649" s="152"/>
      <c r="BG649" s="125"/>
    </row>
    <row r="650" spans="57:59" ht="70.5" customHeight="1">
      <c r="BE650" s="152"/>
      <c r="BF650" s="152"/>
      <c r="BG650" s="125"/>
    </row>
    <row r="651" spans="57:59" ht="70.5" customHeight="1">
      <c r="BE651" s="152"/>
      <c r="BF651" s="152"/>
      <c r="BG651" s="125"/>
    </row>
    <row r="652" spans="57:59" ht="70.5" customHeight="1">
      <c r="BE652" s="152"/>
      <c r="BF652" s="152"/>
      <c r="BG652" s="125"/>
    </row>
    <row r="653" spans="57:59" ht="70.5" customHeight="1">
      <c r="BE653" s="152"/>
      <c r="BF653" s="152"/>
      <c r="BG653" s="125"/>
    </row>
    <row r="654" spans="57:59" ht="70.5" customHeight="1">
      <c r="BE654" s="152"/>
      <c r="BF654" s="152"/>
      <c r="BG654" s="125"/>
    </row>
    <row r="655" spans="57:59" ht="70.5" customHeight="1">
      <c r="BE655" s="152"/>
      <c r="BF655" s="152"/>
      <c r="BG655" s="125"/>
    </row>
    <row r="656" spans="57:59" ht="70.5" customHeight="1">
      <c r="BE656" s="152"/>
      <c r="BF656" s="152"/>
      <c r="BG656" s="125"/>
    </row>
    <row r="657" spans="57:59" ht="70.5" customHeight="1">
      <c r="BE657" s="152"/>
      <c r="BF657" s="152"/>
      <c r="BG657" s="125"/>
    </row>
    <row r="658" spans="57:59" ht="70.5" customHeight="1">
      <c r="BE658" s="146"/>
      <c r="BF658" s="146"/>
      <c r="BG658" s="125"/>
    </row>
    <row r="659" spans="57:59" ht="70.5" customHeight="1">
      <c r="BE659" s="146"/>
      <c r="BF659" s="146"/>
      <c r="BG659" s="125"/>
    </row>
    <row r="660" spans="57:59" ht="70.5" customHeight="1">
      <c r="BE660" s="146"/>
      <c r="BF660" s="146"/>
      <c r="BG660" s="125"/>
    </row>
    <row r="661" spans="57:59" ht="70.5" customHeight="1">
      <c r="BE661" s="146"/>
      <c r="BF661" s="146"/>
      <c r="BG661" s="125"/>
    </row>
    <row r="662" spans="57:59" ht="70.5" customHeight="1">
      <c r="BE662" s="146"/>
      <c r="BF662" s="146"/>
      <c r="BG662" s="125"/>
    </row>
    <row r="663" spans="57:59" ht="70.5" customHeight="1">
      <c r="BE663" s="146"/>
      <c r="BF663" s="146"/>
      <c r="BG663" s="125"/>
    </row>
    <row r="664" spans="57:59" ht="70.5" customHeight="1">
      <c r="BE664" s="146"/>
      <c r="BF664" s="146"/>
      <c r="BG664" s="125"/>
    </row>
    <row r="665" spans="57:59" ht="70.5" customHeight="1">
      <c r="BE665" s="146"/>
      <c r="BF665" s="146"/>
      <c r="BG665" s="125"/>
    </row>
    <row r="666" spans="57:59" ht="70.5" customHeight="1">
      <c r="BE666" s="146"/>
      <c r="BF666" s="146"/>
      <c r="BG666" s="125"/>
    </row>
    <row r="667" spans="57:59" ht="70.5" customHeight="1">
      <c r="BE667" s="146"/>
      <c r="BF667" s="146"/>
      <c r="BG667" s="125"/>
    </row>
    <row r="668" spans="57:59" ht="70.5" customHeight="1">
      <c r="BE668" s="146"/>
      <c r="BF668" s="146"/>
      <c r="BG668" s="125"/>
    </row>
    <row r="669" spans="57:59" ht="70.5" customHeight="1">
      <c r="BE669" s="146"/>
      <c r="BF669" s="146"/>
      <c r="BG669" s="125"/>
    </row>
    <row r="670" spans="57:59" ht="70.5" customHeight="1">
      <c r="BE670" s="146"/>
      <c r="BF670" s="146"/>
      <c r="BG670" s="125"/>
    </row>
    <row r="671" spans="57:59" ht="70.5" customHeight="1">
      <c r="BE671" s="146"/>
      <c r="BF671" s="146"/>
      <c r="BG671" s="125"/>
    </row>
    <row r="672" spans="57:59" ht="70.5" customHeight="1">
      <c r="BE672" s="146"/>
      <c r="BF672" s="146"/>
      <c r="BG672" s="125"/>
    </row>
    <row r="673" spans="57:59" ht="70.5" customHeight="1">
      <c r="BE673" s="146"/>
      <c r="BF673" s="146"/>
      <c r="BG673" s="125"/>
    </row>
    <row r="674" spans="57:59" ht="70.5" customHeight="1">
      <c r="BE674" s="146"/>
      <c r="BF674" s="146"/>
      <c r="BG674" s="125"/>
    </row>
    <row r="675" spans="57:59" ht="70.5" customHeight="1">
      <c r="BE675" s="146"/>
      <c r="BF675" s="146"/>
      <c r="BG675" s="125"/>
    </row>
    <row r="676" spans="57:59" ht="70.5" customHeight="1">
      <c r="BE676" s="146"/>
      <c r="BF676" s="146"/>
      <c r="BG676" s="125"/>
    </row>
    <row r="677" spans="57:59" ht="70.5" customHeight="1">
      <c r="BE677" s="146"/>
      <c r="BF677" s="146"/>
      <c r="BG677" s="125"/>
    </row>
    <row r="678" spans="57:59" ht="70.5" customHeight="1">
      <c r="BE678" s="146"/>
      <c r="BF678" s="146"/>
      <c r="BG678" s="125"/>
    </row>
    <row r="679" spans="57:59" ht="70.5" customHeight="1">
      <c r="BE679" s="146"/>
      <c r="BF679" s="146"/>
      <c r="BG679" s="125"/>
    </row>
    <row r="680" spans="57:59" ht="70.5" customHeight="1">
      <c r="BE680" s="146"/>
      <c r="BF680" s="146"/>
      <c r="BG680" s="125"/>
    </row>
    <row r="681" spans="57:59" ht="70.5" customHeight="1">
      <c r="BE681" s="146"/>
      <c r="BF681" s="146"/>
      <c r="BG681" s="125"/>
    </row>
    <row r="682" spans="57:59" ht="70.5" customHeight="1">
      <c r="BE682" s="146"/>
      <c r="BF682" s="146"/>
      <c r="BG682" s="125"/>
    </row>
    <row r="683" spans="57:59" ht="70.5" customHeight="1">
      <c r="BE683" s="146"/>
      <c r="BF683" s="146"/>
      <c r="BG683" s="125"/>
    </row>
    <row r="684" spans="57:59" ht="70.5" customHeight="1">
      <c r="BE684" s="146"/>
      <c r="BF684" s="146"/>
      <c r="BG684" s="125"/>
    </row>
    <row r="685" spans="57:59" ht="70.5" customHeight="1">
      <c r="BE685" s="146"/>
      <c r="BF685" s="146"/>
      <c r="BG685" s="125"/>
    </row>
    <row r="686" spans="57:59" ht="70.5" customHeight="1">
      <c r="BE686" s="146"/>
      <c r="BF686" s="146"/>
      <c r="BG686" s="125"/>
    </row>
    <row r="687" spans="57:59" ht="70.5" customHeight="1">
      <c r="BE687" s="146"/>
      <c r="BF687" s="146"/>
      <c r="BG687" s="125"/>
    </row>
    <row r="688" spans="57:59" ht="70.5" customHeight="1">
      <c r="BE688" s="146"/>
      <c r="BF688" s="146"/>
      <c r="BG688" s="125"/>
    </row>
    <row r="689" spans="57:59" ht="70.5" customHeight="1">
      <c r="BE689" s="146"/>
      <c r="BF689" s="146"/>
      <c r="BG689" s="125"/>
    </row>
    <row r="690" spans="57:59" ht="70.5" customHeight="1">
      <c r="BE690" s="146"/>
      <c r="BF690" s="146"/>
      <c r="BG690" s="125"/>
    </row>
    <row r="691" spans="57:59" ht="70.5" customHeight="1">
      <c r="BE691" s="146"/>
      <c r="BF691" s="146"/>
      <c r="BG691" s="125"/>
    </row>
    <row r="692" spans="57:59" ht="70.5" customHeight="1">
      <c r="BE692" s="146"/>
      <c r="BF692" s="146"/>
      <c r="BG692" s="125"/>
    </row>
    <row r="693" spans="57:59" ht="70.5" customHeight="1">
      <c r="BE693" s="146"/>
      <c r="BF693" s="146"/>
      <c r="BG693" s="125"/>
    </row>
    <row r="694" spans="57:59" ht="70.5" customHeight="1">
      <c r="BE694" s="146"/>
      <c r="BF694" s="146"/>
      <c r="BG694" s="125"/>
    </row>
    <row r="695" spans="57:59" ht="70.5" customHeight="1">
      <c r="BE695" s="146"/>
      <c r="BF695" s="146"/>
      <c r="BG695" s="125"/>
    </row>
    <row r="696" spans="57:59" ht="70.5" customHeight="1">
      <c r="BE696" s="146"/>
      <c r="BF696" s="146"/>
      <c r="BG696" s="125"/>
    </row>
    <row r="697" spans="57:59" ht="70.5" customHeight="1">
      <c r="BE697" s="146"/>
      <c r="BF697" s="146"/>
      <c r="BG697" s="125"/>
    </row>
    <row r="698" spans="57:59" ht="70.5" customHeight="1">
      <c r="BE698" s="146"/>
      <c r="BF698" s="146"/>
      <c r="BG698" s="125"/>
    </row>
    <row r="699" spans="57:59" ht="70.5" customHeight="1">
      <c r="BE699" s="146"/>
      <c r="BF699" s="146"/>
      <c r="BG699" s="125"/>
    </row>
    <row r="700" spans="57:59" ht="70.5" customHeight="1">
      <c r="BE700" s="146"/>
      <c r="BF700" s="146"/>
      <c r="BG700" s="125"/>
    </row>
    <row r="701" spans="57:59" ht="70.5" customHeight="1">
      <c r="BE701" s="146"/>
      <c r="BF701" s="146"/>
      <c r="BG701" s="125"/>
    </row>
    <row r="702" spans="57:59" ht="70.5" customHeight="1">
      <c r="BE702" s="146"/>
      <c r="BF702" s="146"/>
      <c r="BG702" s="125"/>
    </row>
    <row r="703" spans="57:59" ht="70.5" customHeight="1">
      <c r="BE703" s="146"/>
      <c r="BF703" s="146"/>
      <c r="BG703" s="125"/>
    </row>
    <row r="704" spans="57:59" ht="70.5" customHeight="1">
      <c r="BE704" s="146"/>
      <c r="BF704" s="146"/>
      <c r="BG704" s="125"/>
    </row>
    <row r="705" spans="57:59" ht="70.5" customHeight="1">
      <c r="BE705" s="146"/>
      <c r="BF705" s="146"/>
      <c r="BG705" s="125"/>
    </row>
    <row r="706" spans="57:59" ht="70.5" customHeight="1">
      <c r="BE706" s="146"/>
      <c r="BF706" s="146"/>
      <c r="BG706" s="125"/>
    </row>
    <row r="707" spans="57:59" ht="70.5" customHeight="1">
      <c r="BE707" s="146"/>
      <c r="BF707" s="146"/>
      <c r="BG707" s="125"/>
    </row>
    <row r="708" spans="57:59" ht="70.5" customHeight="1">
      <c r="BE708" s="146"/>
      <c r="BF708" s="146"/>
      <c r="BG708" s="125"/>
    </row>
    <row r="709" spans="57:59" ht="70.5" customHeight="1">
      <c r="BE709" s="146"/>
      <c r="BF709" s="146"/>
      <c r="BG709" s="125"/>
    </row>
    <row r="710" spans="57:59" ht="70.5" customHeight="1">
      <c r="BE710" s="146"/>
      <c r="BF710" s="146"/>
      <c r="BG710" s="125"/>
    </row>
    <row r="711" spans="57:59" ht="70.5" customHeight="1">
      <c r="BE711" s="146"/>
      <c r="BF711" s="146"/>
      <c r="BG711" s="125"/>
    </row>
    <row r="712" spans="57:59" ht="70.5" customHeight="1">
      <c r="BE712" s="146"/>
      <c r="BF712" s="146"/>
      <c r="BG712" s="125"/>
    </row>
    <row r="713" spans="57:59" ht="70.5" customHeight="1">
      <c r="BE713" s="146"/>
      <c r="BF713" s="146"/>
      <c r="BG713" s="125"/>
    </row>
    <row r="714" spans="57:59" ht="70.5" customHeight="1">
      <c r="BE714" s="146"/>
      <c r="BF714" s="146"/>
      <c r="BG714" s="125"/>
    </row>
    <row r="715" spans="57:59" ht="70.5" customHeight="1">
      <c r="BE715" s="146"/>
      <c r="BF715" s="146"/>
      <c r="BG715" s="125"/>
    </row>
    <row r="716" spans="57:59" ht="70.5" customHeight="1">
      <c r="BE716" s="146"/>
      <c r="BF716" s="146"/>
      <c r="BG716" s="125"/>
    </row>
    <row r="717" spans="57:59" ht="70.5" customHeight="1">
      <c r="BE717" s="146"/>
      <c r="BF717" s="146"/>
      <c r="BG717" s="125"/>
    </row>
    <row r="718" spans="57:59" ht="70.5" customHeight="1">
      <c r="BE718" s="146"/>
      <c r="BF718" s="146"/>
      <c r="BG718" s="125"/>
    </row>
    <row r="719" spans="57:59" ht="70.5" customHeight="1">
      <c r="BE719" s="146"/>
      <c r="BF719" s="146"/>
      <c r="BG719" s="125"/>
    </row>
    <row r="720" spans="57:59" ht="70.5" customHeight="1">
      <c r="BE720" s="146"/>
      <c r="BF720" s="146"/>
      <c r="BG720" s="125"/>
    </row>
    <row r="721" spans="57:59" ht="70.5" customHeight="1">
      <c r="BE721" s="146"/>
      <c r="BF721" s="146"/>
      <c r="BG721" s="125"/>
    </row>
    <row r="722" spans="57:59" ht="70.5" customHeight="1">
      <c r="BE722" s="146"/>
      <c r="BF722" s="146"/>
      <c r="BG722" s="125"/>
    </row>
    <row r="723" spans="57:59" ht="70.5" customHeight="1">
      <c r="BE723" s="146"/>
      <c r="BF723" s="146"/>
      <c r="BG723" s="125"/>
    </row>
    <row r="724" spans="57:59" ht="70.5" customHeight="1">
      <c r="BE724" s="146"/>
      <c r="BF724" s="146"/>
      <c r="BG724" s="125"/>
    </row>
    <row r="725" spans="57:59" ht="70.5" customHeight="1">
      <c r="BE725" s="146"/>
      <c r="BF725" s="146"/>
      <c r="BG725" s="125"/>
    </row>
    <row r="726" spans="57:59" ht="70.5" customHeight="1">
      <c r="BE726" s="146"/>
      <c r="BF726" s="146"/>
      <c r="BG726" s="125"/>
    </row>
    <row r="727" spans="57:59" ht="70.5" customHeight="1">
      <c r="BE727" s="146"/>
      <c r="BF727" s="146"/>
      <c r="BG727" s="125"/>
    </row>
    <row r="728" spans="57:59" ht="70.5" customHeight="1">
      <c r="BE728" s="146"/>
      <c r="BF728" s="146"/>
      <c r="BG728" s="125"/>
    </row>
    <row r="729" spans="57:59" ht="70.5" customHeight="1">
      <c r="BE729" s="146"/>
      <c r="BF729" s="146"/>
      <c r="BG729" s="125"/>
    </row>
    <row r="730" spans="57:59" ht="70.5" customHeight="1">
      <c r="BE730" s="146"/>
      <c r="BF730" s="146"/>
      <c r="BG730" s="125"/>
    </row>
    <row r="731" spans="57:59" ht="70.5" customHeight="1">
      <c r="BE731" s="146"/>
      <c r="BF731" s="146"/>
      <c r="BG731" s="125"/>
    </row>
    <row r="732" spans="57:59" ht="70.5" customHeight="1">
      <c r="BE732" s="146"/>
      <c r="BF732" s="146"/>
      <c r="BG732" s="125"/>
    </row>
    <row r="733" spans="57:59" ht="70.5" customHeight="1">
      <c r="BE733" s="146"/>
      <c r="BF733" s="146"/>
      <c r="BG733" s="125"/>
    </row>
    <row r="734" spans="57:59" ht="70.5" customHeight="1">
      <c r="BE734" s="146"/>
      <c r="BF734" s="146"/>
      <c r="BG734" s="125"/>
    </row>
    <row r="735" spans="57:59" ht="70.5" customHeight="1">
      <c r="BE735" s="146"/>
      <c r="BF735" s="146"/>
      <c r="BG735" s="125"/>
    </row>
    <row r="736" spans="57:59" ht="70.5" customHeight="1">
      <c r="BE736" s="146"/>
      <c r="BF736" s="146"/>
      <c r="BG736" s="125"/>
    </row>
    <row r="737" spans="57:59" ht="70.5" customHeight="1">
      <c r="BE737" s="146"/>
      <c r="BF737" s="146"/>
      <c r="BG737" s="125"/>
    </row>
    <row r="738" spans="57:59" ht="70.5" customHeight="1">
      <c r="BE738" s="146"/>
      <c r="BF738" s="146"/>
      <c r="BG738" s="125"/>
    </row>
    <row r="739" spans="57:59" ht="70.5" customHeight="1">
      <c r="BE739" s="146"/>
      <c r="BF739" s="146"/>
      <c r="BG739" s="125"/>
    </row>
    <row r="740" spans="57:59" ht="70.5" customHeight="1">
      <c r="BE740" s="146"/>
      <c r="BF740" s="146"/>
      <c r="BG740" s="125"/>
    </row>
    <row r="741" spans="57:59" ht="70.5" customHeight="1">
      <c r="BE741" s="146"/>
      <c r="BF741" s="146"/>
      <c r="BG741" s="125"/>
    </row>
    <row r="742" spans="57:59" ht="70.5" customHeight="1">
      <c r="BE742" s="146"/>
      <c r="BF742" s="146"/>
      <c r="BG742" s="125"/>
    </row>
    <row r="743" spans="57:59" ht="70.5" customHeight="1">
      <c r="BE743" s="146"/>
      <c r="BF743" s="146"/>
      <c r="BG743" s="125"/>
    </row>
    <row r="744" spans="57:59" ht="70.5" customHeight="1">
      <c r="BE744" s="146"/>
      <c r="BF744" s="146"/>
      <c r="BG744" s="125"/>
    </row>
    <row r="745" spans="57:59" ht="70.5" customHeight="1">
      <c r="BE745" s="146"/>
      <c r="BF745" s="146"/>
      <c r="BG745" s="125"/>
    </row>
    <row r="746" spans="57:59" ht="70.5" customHeight="1">
      <c r="BE746" s="146"/>
      <c r="BF746" s="146"/>
      <c r="BG746" s="125"/>
    </row>
    <row r="747" spans="57:59" ht="70.5" customHeight="1">
      <c r="BE747" s="146"/>
      <c r="BF747" s="146"/>
      <c r="BG747" s="125"/>
    </row>
    <row r="748" spans="57:59" ht="70.5" customHeight="1">
      <c r="BE748" s="146"/>
      <c r="BF748" s="146"/>
      <c r="BG748" s="125"/>
    </row>
    <row r="749" spans="57:59" ht="70.5" customHeight="1">
      <c r="BE749" s="146"/>
      <c r="BF749" s="146"/>
      <c r="BG749" s="125"/>
    </row>
    <row r="750" spans="57:59" ht="70.5" customHeight="1">
      <c r="BE750" s="146"/>
      <c r="BF750" s="146"/>
      <c r="BG750" s="125"/>
    </row>
    <row r="751" spans="57:59" ht="70.5" customHeight="1">
      <c r="BE751" s="146"/>
      <c r="BF751" s="146"/>
      <c r="BG751" s="125"/>
    </row>
    <row r="752" spans="57:59" ht="70.5" customHeight="1">
      <c r="BE752" s="146"/>
      <c r="BF752" s="146"/>
      <c r="BG752" s="125"/>
    </row>
    <row r="753" spans="57:59" ht="70.5" customHeight="1">
      <c r="BE753" s="146"/>
      <c r="BF753" s="146"/>
      <c r="BG753" s="125"/>
    </row>
    <row r="754" spans="57:59" ht="70.5" customHeight="1">
      <c r="BE754" s="146"/>
      <c r="BF754" s="146"/>
      <c r="BG754" s="125"/>
    </row>
    <row r="755" spans="57:59" ht="70.5" customHeight="1">
      <c r="BE755" s="146"/>
      <c r="BF755" s="146"/>
      <c r="BG755" s="125"/>
    </row>
    <row r="756" spans="57:59" ht="70.5" customHeight="1">
      <c r="BE756" s="146"/>
      <c r="BF756" s="146"/>
      <c r="BG756" s="125"/>
    </row>
    <row r="757" spans="57:59" ht="70.5" customHeight="1">
      <c r="BE757" s="146"/>
      <c r="BF757" s="146"/>
      <c r="BG757" s="125"/>
    </row>
    <row r="758" spans="57:59" ht="70.5" customHeight="1">
      <c r="BE758" s="146"/>
      <c r="BF758" s="146"/>
      <c r="BG758" s="125"/>
    </row>
    <row r="759" spans="57:59" ht="70.5" customHeight="1">
      <c r="BE759" s="146"/>
      <c r="BF759" s="146"/>
      <c r="BG759" s="125"/>
    </row>
    <row r="760" spans="57:59" ht="70.5" customHeight="1">
      <c r="BE760" s="146"/>
      <c r="BF760" s="146"/>
      <c r="BG760" s="125"/>
    </row>
    <row r="761" spans="57:59" ht="70.5" customHeight="1">
      <c r="BE761" s="146"/>
      <c r="BF761" s="146"/>
      <c r="BG761" s="125"/>
    </row>
    <row r="762" spans="57:59" ht="70.5" customHeight="1">
      <c r="BE762" s="146"/>
      <c r="BF762" s="146"/>
      <c r="BG762" s="125"/>
    </row>
    <row r="763" spans="57:59" ht="70.5" customHeight="1">
      <c r="BE763" s="146"/>
      <c r="BF763" s="146"/>
      <c r="BG763" s="125"/>
    </row>
    <row r="764" spans="57:59" ht="70.5" customHeight="1">
      <c r="BE764" s="146"/>
      <c r="BF764" s="146"/>
      <c r="BG764" s="125"/>
    </row>
    <row r="765" spans="57:59" ht="70.5" customHeight="1">
      <c r="BE765" s="146"/>
      <c r="BF765" s="146"/>
      <c r="BG765" s="125"/>
    </row>
    <row r="766" spans="57:59" ht="70.5" customHeight="1">
      <c r="BE766" s="146"/>
      <c r="BF766" s="146"/>
      <c r="BG766" s="125"/>
    </row>
    <row r="767" spans="57:59" ht="70.5" customHeight="1">
      <c r="BE767" s="146"/>
      <c r="BF767" s="146"/>
      <c r="BG767" s="125"/>
    </row>
    <row r="768" spans="57:59" ht="70.5" customHeight="1">
      <c r="BE768" s="146"/>
      <c r="BF768" s="146"/>
      <c r="BG768" s="125"/>
    </row>
    <row r="769" spans="57:59" ht="70.5" customHeight="1">
      <c r="BE769" s="146"/>
      <c r="BF769" s="146"/>
      <c r="BG769" s="125"/>
    </row>
    <row r="770" spans="57:59" ht="70.5" customHeight="1">
      <c r="BE770" s="146"/>
      <c r="BF770" s="146"/>
      <c r="BG770" s="125"/>
    </row>
    <row r="771" spans="57:59" ht="70.5" customHeight="1">
      <c r="BE771" s="146"/>
      <c r="BF771" s="146"/>
      <c r="BG771" s="125"/>
    </row>
    <row r="772" spans="57:59" ht="70.5" customHeight="1">
      <c r="BE772" s="146"/>
      <c r="BF772" s="146"/>
      <c r="BG772" s="125"/>
    </row>
    <row r="773" spans="57:59" ht="70.5" customHeight="1">
      <c r="BE773" s="146"/>
      <c r="BF773" s="146"/>
      <c r="BG773" s="125"/>
    </row>
    <row r="774" spans="57:59" ht="70.5" customHeight="1">
      <c r="BE774" s="146"/>
      <c r="BF774" s="146"/>
      <c r="BG774" s="125"/>
    </row>
    <row r="775" spans="57:59" ht="70.5" customHeight="1">
      <c r="BE775" s="146"/>
      <c r="BF775" s="146"/>
      <c r="BG775" s="125"/>
    </row>
    <row r="776" spans="57:59" ht="70.5" customHeight="1">
      <c r="BE776" s="146"/>
      <c r="BF776" s="146"/>
      <c r="BG776" s="125"/>
    </row>
    <row r="777" spans="57:59" ht="70.5" customHeight="1">
      <c r="BE777" s="146"/>
      <c r="BF777" s="146"/>
      <c r="BG777" s="125"/>
    </row>
    <row r="778" spans="57:59" ht="70.5" customHeight="1">
      <c r="BE778" s="146"/>
      <c r="BF778" s="146"/>
      <c r="BG778" s="125"/>
    </row>
    <row r="779" spans="57:59" ht="70.5" customHeight="1">
      <c r="BE779" s="146"/>
      <c r="BF779" s="146"/>
      <c r="BG779" s="125"/>
    </row>
    <row r="780" spans="57:59" ht="70.5" customHeight="1">
      <c r="BE780" s="146"/>
      <c r="BF780" s="146"/>
      <c r="BG780" s="125"/>
    </row>
    <row r="781" spans="57:59" ht="70.5" customHeight="1">
      <c r="BE781" s="146"/>
      <c r="BF781" s="146"/>
      <c r="BG781" s="125"/>
    </row>
    <row r="782" spans="57:59" ht="70.5" customHeight="1">
      <c r="BE782" s="146"/>
      <c r="BF782" s="146"/>
      <c r="BG782" s="125"/>
    </row>
    <row r="783" spans="57:59" ht="70.5" customHeight="1">
      <c r="BE783" s="146"/>
      <c r="BF783" s="146"/>
      <c r="BG783" s="125"/>
    </row>
    <row r="784" spans="57:59" ht="70.5" customHeight="1">
      <c r="BE784" s="146"/>
      <c r="BF784" s="146"/>
      <c r="BG784" s="125"/>
    </row>
    <row r="785" spans="57:59" ht="70.5" customHeight="1">
      <c r="BE785" s="146"/>
      <c r="BF785" s="146"/>
      <c r="BG785" s="125"/>
    </row>
    <row r="786" spans="57:59" ht="70.5" customHeight="1">
      <c r="BE786" s="146"/>
      <c r="BF786" s="146"/>
      <c r="BG786" s="125"/>
    </row>
    <row r="787" spans="57:59" ht="70.5" customHeight="1">
      <c r="BE787" s="146"/>
      <c r="BF787" s="146"/>
      <c r="BG787" s="125"/>
    </row>
    <row r="788" spans="57:59" ht="70.5" customHeight="1">
      <c r="BE788" s="146"/>
      <c r="BF788" s="146"/>
      <c r="BG788" s="125"/>
    </row>
    <row r="789" spans="57:59" ht="70.5" customHeight="1">
      <c r="BE789" s="146"/>
      <c r="BF789" s="146"/>
      <c r="BG789" s="125"/>
    </row>
    <row r="790" spans="57:59" ht="70.5" customHeight="1">
      <c r="BE790" s="146"/>
      <c r="BF790" s="146"/>
      <c r="BG790" s="125"/>
    </row>
    <row r="791" spans="57:59" ht="70.5" customHeight="1">
      <c r="BE791" s="146"/>
      <c r="BF791" s="146"/>
      <c r="BG791" s="125"/>
    </row>
    <row r="792" spans="57:59" ht="70.5" customHeight="1">
      <c r="BE792" s="146"/>
      <c r="BF792" s="146"/>
      <c r="BG792" s="125"/>
    </row>
    <row r="793" spans="57:59" ht="70.5" customHeight="1">
      <c r="BE793" s="146"/>
      <c r="BF793" s="146"/>
      <c r="BG793" s="125"/>
    </row>
    <row r="794" spans="57:59" ht="70.5" customHeight="1">
      <c r="BE794" s="146"/>
      <c r="BF794" s="146"/>
      <c r="BG794" s="125"/>
    </row>
    <row r="795" spans="57:59" ht="70.5" customHeight="1">
      <c r="BE795" s="146"/>
      <c r="BF795" s="146"/>
      <c r="BG795" s="125"/>
    </row>
    <row r="796" spans="57:59" ht="70.5" customHeight="1">
      <c r="BE796" s="146"/>
      <c r="BF796" s="146"/>
      <c r="BG796" s="125"/>
    </row>
    <row r="797" spans="57:59" ht="70.5" customHeight="1">
      <c r="BE797" s="146"/>
      <c r="BF797" s="146"/>
      <c r="BG797" s="125"/>
    </row>
    <row r="798" spans="57:59" ht="70.5" customHeight="1">
      <c r="BE798" s="146"/>
      <c r="BF798" s="146"/>
      <c r="BG798" s="125"/>
    </row>
    <row r="799" spans="57:59" ht="70.5" customHeight="1">
      <c r="BE799" s="146"/>
      <c r="BF799" s="146"/>
      <c r="BG799" s="125"/>
    </row>
    <row r="800" spans="57:59" ht="70.5" customHeight="1">
      <c r="BE800" s="146"/>
      <c r="BF800" s="146"/>
      <c r="BG800" s="125"/>
    </row>
    <row r="801" spans="57:59" ht="70.5" customHeight="1">
      <c r="BE801" s="146"/>
      <c r="BF801" s="146"/>
      <c r="BG801" s="125"/>
    </row>
    <row r="802" spans="57:59" ht="70.5" customHeight="1">
      <c r="BE802" s="146"/>
      <c r="BF802" s="146"/>
      <c r="BG802" s="125"/>
    </row>
    <row r="803" spans="57:59" ht="70.5" customHeight="1">
      <c r="BE803" s="146"/>
      <c r="BF803" s="146"/>
      <c r="BG803" s="125"/>
    </row>
    <row r="804" spans="57:59" ht="70.5" customHeight="1">
      <c r="BE804" s="146"/>
      <c r="BF804" s="146"/>
      <c r="BG804" s="125"/>
    </row>
    <row r="805" spans="57:59" ht="70.5" customHeight="1">
      <c r="BE805" s="146"/>
      <c r="BF805" s="146"/>
      <c r="BG805" s="125"/>
    </row>
    <row r="806" spans="57:59" ht="70.5" customHeight="1">
      <c r="BE806" s="146"/>
      <c r="BF806" s="146"/>
      <c r="BG806" s="125"/>
    </row>
    <row r="807" spans="57:59" ht="70.5" customHeight="1">
      <c r="BE807" s="146"/>
      <c r="BF807" s="146"/>
      <c r="BG807" s="125"/>
    </row>
    <row r="808" spans="57:59" ht="70.5" customHeight="1">
      <c r="BE808" s="146"/>
      <c r="BF808" s="146"/>
      <c r="BG808" s="125"/>
    </row>
    <row r="809" spans="57:59" ht="70.5" customHeight="1">
      <c r="BE809" s="146"/>
      <c r="BF809" s="146"/>
      <c r="BG809" s="125"/>
    </row>
    <row r="810" spans="57:59" ht="70.5" customHeight="1">
      <c r="BE810" s="146"/>
      <c r="BF810" s="146"/>
      <c r="BG810" s="125"/>
    </row>
    <row r="811" spans="57:59" ht="70.5" customHeight="1">
      <c r="BE811" s="146"/>
      <c r="BF811" s="146"/>
      <c r="BG811" s="125"/>
    </row>
    <row r="812" spans="57:59" ht="70.5" customHeight="1">
      <c r="BE812" s="146"/>
      <c r="BF812" s="146"/>
      <c r="BG812" s="125"/>
    </row>
    <row r="813" spans="57:59" ht="70.5" customHeight="1">
      <c r="BE813" s="146"/>
      <c r="BF813" s="146"/>
      <c r="BG813" s="125"/>
    </row>
    <row r="814" spans="57:59" ht="70.5" customHeight="1">
      <c r="BE814" s="146"/>
      <c r="BF814" s="146"/>
      <c r="BG814" s="125"/>
    </row>
    <row r="815" spans="57:59" ht="70.5" customHeight="1">
      <c r="BE815" s="146"/>
      <c r="BF815" s="146"/>
      <c r="BG815" s="125"/>
    </row>
    <row r="816" spans="57:59" ht="70.5" customHeight="1">
      <c r="BE816" s="146"/>
      <c r="BF816" s="146"/>
      <c r="BG816" s="125"/>
    </row>
    <row r="817" spans="57:59" ht="70.5" customHeight="1">
      <c r="BE817" s="146"/>
      <c r="BF817" s="146"/>
      <c r="BG817" s="125"/>
    </row>
    <row r="818" spans="57:59" ht="70.5" customHeight="1">
      <c r="BE818" s="146"/>
      <c r="BF818" s="146"/>
      <c r="BG818" s="125"/>
    </row>
    <row r="819" spans="57:59" ht="70.5" customHeight="1">
      <c r="BE819" s="146"/>
      <c r="BF819" s="146"/>
      <c r="BG819" s="125"/>
    </row>
    <row r="820" spans="57:59" ht="70.5" customHeight="1">
      <c r="BE820" s="146"/>
      <c r="BF820" s="146"/>
      <c r="BG820" s="125"/>
    </row>
    <row r="821" spans="57:59" ht="70.5" customHeight="1">
      <c r="BE821" s="146"/>
      <c r="BF821" s="146"/>
      <c r="BG821" s="125"/>
    </row>
    <row r="822" spans="57:59" ht="70.5" customHeight="1">
      <c r="BE822" s="146"/>
      <c r="BF822" s="146"/>
      <c r="BG822" s="125"/>
    </row>
    <row r="823" ht="70.5" customHeight="1"/>
    <row r="824" ht="70.5" customHeight="1"/>
    <row r="825" ht="70.5" customHeight="1"/>
    <row r="826" ht="70.5" customHeight="1"/>
    <row r="827" ht="70.5" customHeight="1"/>
    <row r="828" ht="70.5" customHeight="1"/>
    <row r="829" ht="70.5" customHeight="1"/>
    <row r="830" ht="70.5" customHeight="1"/>
    <row r="831" ht="70.5" customHeight="1"/>
    <row r="832" ht="70.5" customHeight="1"/>
    <row r="833" ht="70.5" customHeight="1"/>
    <row r="834" ht="70.5" customHeight="1"/>
    <row r="835" ht="70.5" customHeight="1"/>
    <row r="836" ht="70.5" customHeight="1"/>
    <row r="837" ht="70.5" customHeight="1"/>
    <row r="838" ht="70.5" customHeight="1"/>
    <row r="839" ht="70.5" customHeight="1"/>
    <row r="840" ht="70.5" customHeight="1"/>
    <row r="841" ht="70.5" customHeight="1"/>
    <row r="842" ht="70.5" customHeight="1"/>
    <row r="843" ht="70.5" customHeight="1"/>
    <row r="844" ht="70.5" customHeight="1"/>
    <row r="845" ht="70.5" customHeight="1"/>
    <row r="846" ht="70.5" customHeight="1"/>
    <row r="847" ht="70.5" customHeight="1"/>
    <row r="848" ht="70.5" customHeight="1"/>
    <row r="849" ht="70.5" customHeight="1"/>
    <row r="850" ht="70.5" customHeight="1"/>
    <row r="851" ht="70.5" customHeight="1"/>
    <row r="852" ht="70.5" customHeight="1"/>
    <row r="853" ht="70.5" customHeight="1"/>
    <row r="854" ht="70.5" customHeight="1"/>
    <row r="855" ht="70.5" customHeight="1"/>
    <row r="856" ht="70.5" customHeight="1"/>
    <row r="857" ht="70.5" customHeight="1"/>
    <row r="858" ht="70.5" customHeight="1"/>
    <row r="859" ht="70.5" customHeight="1"/>
    <row r="860" ht="70.5" customHeight="1"/>
    <row r="861" ht="70.5" customHeight="1"/>
    <row r="862" ht="70.5" customHeight="1"/>
    <row r="863" ht="70.5" customHeight="1"/>
    <row r="864" ht="70.5" customHeight="1"/>
    <row r="865" ht="70.5" customHeight="1"/>
    <row r="866" ht="70.5" customHeight="1"/>
    <row r="867" ht="70.5" customHeight="1"/>
    <row r="868" ht="70.5" customHeight="1"/>
    <row r="869" ht="70.5" customHeight="1"/>
    <row r="870" ht="70.5" customHeight="1"/>
    <row r="871" ht="70.5" customHeight="1"/>
    <row r="872" ht="70.5" customHeight="1"/>
    <row r="873" ht="70.5" customHeight="1"/>
    <row r="874" ht="70.5" customHeight="1"/>
    <row r="875" ht="70.5" customHeight="1"/>
    <row r="876" ht="70.5" customHeight="1"/>
    <row r="877" ht="70.5" customHeight="1"/>
    <row r="878" ht="70.5" customHeight="1"/>
    <row r="879" ht="70.5" customHeight="1"/>
    <row r="880" ht="70.5" customHeight="1"/>
    <row r="881" ht="70.5" customHeight="1"/>
    <row r="882" ht="70.5" customHeight="1"/>
    <row r="883" ht="70.5" customHeight="1"/>
    <row r="884" ht="70.5" customHeight="1"/>
    <row r="885" ht="70.5" customHeight="1"/>
    <row r="886" ht="70.5" customHeight="1"/>
    <row r="887" ht="70.5" customHeight="1"/>
    <row r="888" ht="70.5" customHeight="1"/>
    <row r="889" ht="70.5" customHeight="1"/>
    <row r="890" ht="70.5" customHeight="1"/>
    <row r="891" ht="70.5" customHeight="1"/>
    <row r="892" ht="70.5" customHeight="1"/>
    <row r="893" ht="70.5" customHeight="1"/>
    <row r="894" ht="70.5" customHeight="1"/>
    <row r="895" ht="70.5" customHeight="1"/>
    <row r="896" ht="70.5" customHeight="1"/>
    <row r="897" ht="70.5" customHeight="1"/>
    <row r="898" ht="70.5" customHeight="1"/>
    <row r="899" ht="70.5" customHeight="1"/>
    <row r="900" ht="70.5" customHeight="1"/>
    <row r="901" ht="70.5" customHeight="1"/>
    <row r="902" ht="70.5" customHeight="1"/>
    <row r="903" ht="70.5" customHeight="1"/>
    <row r="904" ht="70.5" customHeight="1"/>
    <row r="905" ht="70.5" customHeight="1"/>
    <row r="906" ht="70.5" customHeight="1"/>
    <row r="907" ht="70.5" customHeight="1"/>
    <row r="908" ht="70.5" customHeight="1"/>
    <row r="909" ht="70.5" customHeight="1"/>
    <row r="910" ht="70.5" customHeight="1"/>
    <row r="911" ht="70.5" customHeight="1"/>
    <row r="912" ht="70.5" customHeight="1"/>
    <row r="913" ht="70.5" customHeight="1"/>
    <row r="914" ht="70.5" customHeight="1"/>
    <row r="915" ht="70.5" customHeight="1"/>
    <row r="916" ht="70.5" customHeight="1"/>
    <row r="917" ht="70.5" customHeight="1"/>
    <row r="918" ht="70.5" customHeight="1"/>
    <row r="919" ht="70.5" customHeight="1"/>
    <row r="920" ht="70.5" customHeight="1"/>
    <row r="921" ht="70.5" customHeight="1"/>
    <row r="922" ht="70.5" customHeight="1"/>
    <row r="923" ht="70.5" customHeight="1"/>
  </sheetData>
  <sheetProtection sheet="1" objects="1" scenarios="1" selectLockedCells="1"/>
  <mergeCells count="17">
    <mergeCell ref="AE3:AH3"/>
    <mergeCell ref="B3:C3"/>
    <mergeCell ref="G3:H3"/>
    <mergeCell ref="L3:M3"/>
    <mergeCell ref="Q3:R3"/>
    <mergeCell ref="V3:W3"/>
    <mergeCell ref="AA3:AB3"/>
    <mergeCell ref="AM3:AP3"/>
    <mergeCell ref="AI145:AL145"/>
    <mergeCell ref="AM145:AP145"/>
    <mergeCell ref="AM83:AP83"/>
    <mergeCell ref="AM52:AP52"/>
    <mergeCell ref="AI83:AL83"/>
    <mergeCell ref="AI114:AL114"/>
    <mergeCell ref="AM114:AP114"/>
    <mergeCell ref="AI3:AL3"/>
    <mergeCell ref="AI52:AL52"/>
  </mergeCells>
  <conditionalFormatting sqref="D4:D33 I4:I33 N4:N33 S4:S33 X4:X33 AC4:AC33 D36:D42 I36:I41 N36:N41 S36:S41 X36:X41 AC36:AC41">
    <cfRule type="cellIs" priority="1" dxfId="9" operator="between" stopIfTrue="1">
      <formula>1</formula>
      <formula>3</formula>
    </cfRule>
  </conditionalFormatting>
  <printOptions horizontalCentered="1" verticalCentered="1"/>
  <pageMargins left="0" right="0" top="0.19652777777777777" bottom="0" header="0.19805555555555557" footer="0.5118055555555556"/>
  <pageSetup fitToHeight="1" fitToWidth="1" horizontalDpi="300" verticalDpi="300" orientation="landscape" paperSize="9" scale="24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B3:P27"/>
  <sheetViews>
    <sheetView showGridLines="0" showRowColHeaders="0" showZeros="0" tabSelected="1" workbookViewId="0" topLeftCell="A1">
      <pane xSplit="16" ySplit="27" topLeftCell="Q28" activePane="bottomRight" state="frozen"/>
      <selection pane="topLeft" activeCell="A1" sqref="A1"/>
      <selection pane="topRight" activeCell="Q1" sqref="Q1"/>
      <selection pane="bottomLeft" activeCell="A28" sqref="A28"/>
      <selection pane="bottomRight" activeCell="D8" sqref="D8:E8"/>
    </sheetView>
  </sheetViews>
  <sheetFormatPr defaultColWidth="11.00390625" defaultRowHeight="12.75"/>
  <cols>
    <col min="1" max="1" width="10.75390625" style="2" customWidth="1"/>
    <col min="2" max="2" width="17.75390625" style="2" customWidth="1"/>
    <col min="3" max="3" width="16.75390625" style="2" customWidth="1"/>
    <col min="4" max="15" width="8.125" style="2" customWidth="1"/>
    <col min="16" max="16" width="10.75390625" style="49" customWidth="1"/>
    <col min="17" max="16384" width="10.75390625" style="2" customWidth="1"/>
  </cols>
  <sheetData>
    <row r="2" ht="18"/>
    <row r="3" spans="3:14" s="75" customFormat="1" ht="78.75" customHeight="1">
      <c r="C3" s="205" t="str">
        <f>"RESULTATS INTERCLASSES CROSS   "&amp;DOSSARDS!E35&amp;"èmes"</f>
        <v>RESULTATS INTERCLASSES CROSS   5èmes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ht="12.75" customHeight="1"/>
    <row r="5" spans="4:16" s="16" customFormat="1" ht="19.5" customHeight="1">
      <c r="D5" s="206" t="str">
        <f>DOSSARDS!C33</f>
        <v>classeA</v>
      </c>
      <c r="E5" s="207"/>
      <c r="F5" s="206" t="str">
        <f>DOSSARDS!C34</f>
        <v>classeB</v>
      </c>
      <c r="G5" s="207"/>
      <c r="H5" s="206" t="str">
        <f>DOSSARDS!C35</f>
        <v>classeC</v>
      </c>
      <c r="I5" s="207"/>
      <c r="J5" s="206" t="str">
        <f>DOSSARDS!C36</f>
        <v>classeD</v>
      </c>
      <c r="K5" s="207"/>
      <c r="L5" s="206" t="str">
        <f>DOSSARDS!C37</f>
        <v>classeE</v>
      </c>
      <c r="M5" s="207"/>
      <c r="N5" s="206" t="str">
        <f>DOSSARDS!C38</f>
        <v>classeF</v>
      </c>
      <c r="O5" s="207"/>
      <c r="P5" s="49"/>
    </row>
    <row r="6" spans="4:15" s="50" customFormat="1" ht="21.75" customHeight="1">
      <c r="D6" s="51" t="s">
        <v>21</v>
      </c>
      <c r="E6" s="52" t="s">
        <v>22</v>
      </c>
      <c r="F6" s="51" t="s">
        <v>21</v>
      </c>
      <c r="G6" s="52" t="s">
        <v>22</v>
      </c>
      <c r="H6" s="51" t="s">
        <v>21</v>
      </c>
      <c r="I6" s="52" t="s">
        <v>22</v>
      </c>
      <c r="J6" s="51" t="s">
        <v>21</v>
      </c>
      <c r="K6" s="52" t="s">
        <v>22</v>
      </c>
      <c r="L6" s="51" t="s">
        <v>21</v>
      </c>
      <c r="M6" s="52" t="s">
        <v>22</v>
      </c>
      <c r="N6" s="51" t="s">
        <v>21</v>
      </c>
      <c r="O6" s="52" t="s">
        <v>22</v>
      </c>
    </row>
    <row r="7" spans="3:16" ht="30.75" customHeight="1">
      <c r="C7" s="38" t="s">
        <v>33</v>
      </c>
      <c r="D7" s="73">
        <f>SUM('Classt Filles'!E4:E33)</f>
        <v>0</v>
      </c>
      <c r="E7" s="74">
        <f>SUM('Classt Garcons'!E4:E33)</f>
        <v>0</v>
      </c>
      <c r="F7" s="73">
        <f>SUM('Classt Filles'!J4:J33)</f>
        <v>0</v>
      </c>
      <c r="G7" s="74">
        <f>SUM('Classt Garcons'!J4:J33)</f>
        <v>0</v>
      </c>
      <c r="H7" s="73">
        <f>SUM('Classt Filles'!O4:O33)</f>
        <v>0</v>
      </c>
      <c r="I7" s="74">
        <f>SUM('Classt Garcons'!O4:O33)</f>
        <v>0</v>
      </c>
      <c r="J7" s="73">
        <f>SUM('Classt Filles'!T4:T33)</f>
        <v>0</v>
      </c>
      <c r="K7" s="74">
        <f>SUM('Classt Garcons'!T4:T33)</f>
        <v>0</v>
      </c>
      <c r="L7" s="73">
        <f>SUM('Classt Filles'!Y4:Y33)</f>
        <v>0</v>
      </c>
      <c r="M7" s="74">
        <f>SUM('Classt Garcons'!Y4:Y33)</f>
        <v>0</v>
      </c>
      <c r="N7" s="73">
        <f>SUM('Classt Filles'!AD4:AD33)</f>
        <v>0</v>
      </c>
      <c r="O7" s="74">
        <f>SUM('Classt Garcons'!AD4:AD33)</f>
        <v>0</v>
      </c>
      <c r="P7" s="49" t="s">
        <v>23</v>
      </c>
    </row>
    <row r="8" spans="3:16" ht="30.75" customHeight="1">
      <c r="C8" s="38" t="s">
        <v>18</v>
      </c>
      <c r="D8" s="209"/>
      <c r="E8" s="210"/>
      <c r="F8" s="209"/>
      <c r="G8" s="210"/>
      <c r="H8" s="209"/>
      <c r="I8" s="210"/>
      <c r="J8" s="209"/>
      <c r="K8" s="210"/>
      <c r="L8" s="209"/>
      <c r="M8" s="210"/>
      <c r="N8" s="209"/>
      <c r="O8" s="210"/>
      <c r="P8" s="49" t="s">
        <v>23</v>
      </c>
    </row>
    <row r="9" spans="4:15" ht="4.5" customHeight="1">
      <c r="D9" s="53"/>
      <c r="E9" s="54"/>
      <c r="F9" s="53"/>
      <c r="G9" s="54"/>
      <c r="H9" s="53"/>
      <c r="I9" s="54"/>
      <c r="J9" s="53"/>
      <c r="K9" s="54"/>
      <c r="L9" s="53"/>
      <c r="M9" s="54"/>
      <c r="N9" s="53"/>
      <c r="O9" s="54"/>
    </row>
    <row r="10" spans="2:16" ht="33" customHeight="1">
      <c r="B10" s="213" t="s">
        <v>20</v>
      </c>
      <c r="C10" s="213"/>
      <c r="D10" s="211">
        <f>SUM(D7:E8)</f>
        <v>0</v>
      </c>
      <c r="E10" s="212"/>
      <c r="F10" s="211">
        <f>SUM(F7:G8)</f>
        <v>0</v>
      </c>
      <c r="G10" s="212"/>
      <c r="H10" s="211">
        <f>SUM(H7:I8)</f>
        <v>0</v>
      </c>
      <c r="I10" s="212"/>
      <c r="J10" s="211">
        <f>SUM(J7:K8)</f>
        <v>0</v>
      </c>
      <c r="K10" s="212"/>
      <c r="L10" s="211">
        <f>SUM(L7:M8)</f>
        <v>0</v>
      </c>
      <c r="M10" s="212"/>
      <c r="N10" s="211">
        <f>SUM(N7:O8)</f>
        <v>0</v>
      </c>
      <c r="O10" s="212"/>
      <c r="P10" s="49" t="s">
        <v>23</v>
      </c>
    </row>
    <row r="11" ht="55.5" customHeight="1"/>
    <row r="12" spans="4:16" s="16" customFormat="1" ht="19.5" customHeight="1">
      <c r="D12" s="181" t="str">
        <f>D5</f>
        <v>classeA</v>
      </c>
      <c r="E12" s="181"/>
      <c r="F12" s="181" t="str">
        <f>F5</f>
        <v>classeB</v>
      </c>
      <c r="G12" s="181"/>
      <c r="H12" s="181" t="str">
        <f>H5</f>
        <v>classeC</v>
      </c>
      <c r="I12" s="181"/>
      <c r="J12" s="181" t="str">
        <f>J5</f>
        <v>classeD</v>
      </c>
      <c r="K12" s="181"/>
      <c r="L12" s="181" t="str">
        <f>L5</f>
        <v>classeE</v>
      </c>
      <c r="M12" s="181"/>
      <c r="N12" s="181" t="str">
        <f>N5</f>
        <v>classeF</v>
      </c>
      <c r="O12" s="181"/>
      <c r="P12" s="49"/>
    </row>
    <row r="13" spans="2:15" ht="22.5">
      <c r="B13" s="208" t="s">
        <v>24</v>
      </c>
      <c r="C13" s="208"/>
      <c r="D13" s="203" t="str">
        <f>IF(RANK(D10,$D10:$O10)=1,RANK(D10,$D10:$O10)&amp;"er",RANK(D10,$D10:$O10)&amp;"ème")</f>
        <v>1er</v>
      </c>
      <c r="E13" s="204"/>
      <c r="F13" s="203" t="str">
        <f>IF(RANK(F10,$D10:$O10)=1,RANK(F10,$D10:$O10)&amp;"er",RANK(F10,$D10:$O10)&amp;"ème")</f>
        <v>1er</v>
      </c>
      <c r="G13" s="204"/>
      <c r="H13" s="203" t="str">
        <f>IF(RANK(H10,$D10:$O10)=1,RANK(H10,$D10:$O10)&amp;"er",RANK(H10,$D10:$O10)&amp;"ème")</f>
        <v>1er</v>
      </c>
      <c r="I13" s="204"/>
      <c r="J13" s="203" t="str">
        <f>IF(RANK(J10,$D10:$O10)=1,RANK(J10,$D10:$O10)&amp;"er",RANK(J10,$D10:$O10)&amp;"ème")</f>
        <v>1er</v>
      </c>
      <c r="K13" s="204"/>
      <c r="L13" s="203" t="str">
        <f>IF(RANK(L10,$D10:$O10)=1,RANK(L10,$D10:$O10)&amp;"er",RANK(L10,$D10:$O10)&amp;"ème")</f>
        <v>1er</v>
      </c>
      <c r="M13" s="204"/>
      <c r="N13" s="203" t="str">
        <f>IF(RANK(N10,$D10:$O10)=1,RANK(N10,$D10:$O10)&amp;"er",RANK(N10,$D10:$O10)&amp;"ème")</f>
        <v>1er</v>
      </c>
      <c r="O13" s="204"/>
    </row>
    <row r="17" spans="3:12" ht="37.5" customHeight="1">
      <c r="C17" s="1"/>
      <c r="D17" s="189"/>
      <c r="E17" s="189"/>
      <c r="F17" s="191"/>
      <c r="G17" s="191"/>
      <c r="K17" s="194"/>
      <c r="L17" s="194"/>
    </row>
    <row r="18" spans="3:15" ht="21.75" customHeight="1">
      <c r="C18" s="164"/>
      <c r="D18" s="189"/>
      <c r="E18" s="190"/>
      <c r="F18" s="189"/>
      <c r="G18" s="190"/>
      <c r="I18" s="189"/>
      <c r="J18" s="190"/>
      <c r="K18" s="191"/>
      <c r="L18" s="191"/>
      <c r="M18" s="189"/>
      <c r="N18" s="189"/>
      <c r="O18" s="1"/>
    </row>
    <row r="19" spans="3:15" ht="21.75" customHeight="1">
      <c r="C19" s="164"/>
      <c r="D19" s="189"/>
      <c r="E19" s="189"/>
      <c r="F19" s="189"/>
      <c r="G19" s="189"/>
      <c r="I19" s="192"/>
      <c r="J19" s="193"/>
      <c r="K19" s="192"/>
      <c r="L19" s="193"/>
      <c r="M19" s="192"/>
      <c r="N19" s="193"/>
      <c r="O19" s="1"/>
    </row>
    <row r="20" spans="3:15" ht="21.75" customHeight="1">
      <c r="C20" s="164"/>
      <c r="D20" s="189"/>
      <c r="E20" s="190"/>
      <c r="F20" s="189"/>
      <c r="G20" s="190"/>
      <c r="I20" s="189"/>
      <c r="J20" s="190"/>
      <c r="K20" s="191"/>
      <c r="L20" s="191"/>
      <c r="M20" s="189"/>
      <c r="N20" s="189"/>
      <c r="O20" s="1"/>
    </row>
    <row r="21" spans="3:15" ht="21.75" customHeight="1">
      <c r="C21" s="164"/>
      <c r="D21" s="189"/>
      <c r="E21" s="189"/>
      <c r="F21" s="189"/>
      <c r="G21" s="189"/>
      <c r="I21" s="192"/>
      <c r="J21" s="193"/>
      <c r="K21" s="191"/>
      <c r="L21" s="191"/>
      <c r="M21" s="192"/>
      <c r="N21" s="193"/>
      <c r="O21" s="1"/>
    </row>
    <row r="22" spans="3:15" ht="21.75" customHeight="1">
      <c r="C22" s="164"/>
      <c r="D22" s="191">
        <f>IF(ISNA('Classt Filles'!BK4),"",'Classt Filles'!BK4)</f>
      </c>
      <c r="E22" s="191"/>
      <c r="F22" s="189"/>
      <c r="G22" s="190"/>
      <c r="I22" s="189"/>
      <c r="J22" s="190"/>
      <c r="K22" s="191">
        <f>IF(ISNA('Classt Garcons'!BK4),"",'Classt Garcons'!BK4)</f>
      </c>
      <c r="L22" s="191"/>
      <c r="M22" s="189"/>
      <c r="N22" s="189"/>
      <c r="O22" s="1"/>
    </row>
    <row r="23" spans="3:15" ht="21.75" customHeight="1" thickBot="1">
      <c r="C23" s="164"/>
      <c r="D23" s="198">
        <f>IF(ISNA('Classt Filles'!BL4),"",'Classt Filles'!BL4)</f>
      </c>
      <c r="E23" s="199"/>
      <c r="F23" s="189"/>
      <c r="G23" s="189"/>
      <c r="I23" s="192"/>
      <c r="J23" s="193"/>
      <c r="K23" s="196">
        <f>IF(ISNA('Classt Garcons'!BL4),"",'Classt Garcons'!BL4)</f>
      </c>
      <c r="L23" s="197"/>
      <c r="M23" s="192"/>
      <c r="N23" s="193"/>
      <c r="O23" s="1"/>
    </row>
    <row r="24" spans="3:15" ht="24" customHeight="1" thickTop="1">
      <c r="C24" s="165">
        <f>IF(ISNA('Classt Filles'!BK5),"",'Classt Filles'!BK5)</f>
      </c>
      <c r="D24" s="154"/>
      <c r="E24" s="155"/>
      <c r="F24" s="191">
        <f>IF(ISNA('Classt Filles'!BK6),"",'Classt Filles'!BK6)</f>
      </c>
      <c r="G24" s="191"/>
      <c r="I24" s="189">
        <f>IF(ISNA('Classt Garcons'!BK5),"",'Classt Garcons'!BK5)</f>
      </c>
      <c r="J24" s="200"/>
      <c r="K24" s="154"/>
      <c r="L24" s="155"/>
      <c r="M24" s="195">
        <f>IF(ISNA('Classt Garcons'!BK6),"",'Classt Garcons'!BK6)</f>
      </c>
      <c r="N24" s="191"/>
      <c r="O24" s="1"/>
    </row>
    <row r="25" spans="2:15" ht="24" customHeight="1" thickBot="1">
      <c r="B25" s="1"/>
      <c r="C25" s="166">
        <f>IF(ISNA('Classt Filles'!BL5),"",'Classt Filles'!BL5)</f>
      </c>
      <c r="D25" s="156"/>
      <c r="E25" s="157"/>
      <c r="F25" s="198">
        <f>IF(ISNA('Classt Filles'!BL6),"",'Classt Filles'!BL6)</f>
      </c>
      <c r="G25" s="199"/>
      <c r="I25" s="196">
        <f>IF(ISNA('Classt Garcons'!BL5),"",'Classt Garcons'!BL5)</f>
      </c>
      <c r="J25" s="201"/>
      <c r="K25" s="156"/>
      <c r="L25" s="157"/>
      <c r="M25" s="196">
        <f>IF(ISNA('Classt Garcons'!BL6),"",'Classt Garcons'!BL6)</f>
      </c>
      <c r="N25" s="197"/>
      <c r="O25" s="1"/>
    </row>
    <row r="26" spans="2:15" ht="46.5" customHeight="1" thickBot="1" thickTop="1">
      <c r="B26" s="91"/>
      <c r="C26" s="153"/>
      <c r="D26" s="202" t="s">
        <v>34</v>
      </c>
      <c r="E26" s="202"/>
      <c r="F26" s="158"/>
      <c r="G26" s="159"/>
      <c r="H26" s="96"/>
      <c r="I26" s="160"/>
      <c r="J26" s="158"/>
      <c r="K26" s="202" t="s">
        <v>35</v>
      </c>
      <c r="L26" s="202"/>
      <c r="M26" s="158"/>
      <c r="N26" s="159"/>
      <c r="O26" s="1"/>
    </row>
    <row r="27" ht="18.75" thickTop="1">
      <c r="F27" s="1"/>
    </row>
    <row r="28" ht="43.5" customHeight="1"/>
    <row r="29" ht="40.5" customHeight="1"/>
  </sheetData>
  <sheetProtection sheet="1" objects="1" scenarios="1" selectLockedCells="1"/>
  <mergeCells count="74">
    <mergeCell ref="B10:C10"/>
    <mergeCell ref="D10:E10"/>
    <mergeCell ref="H10:I10"/>
    <mergeCell ref="L10:M10"/>
    <mergeCell ref="F10:G10"/>
    <mergeCell ref="H12:I12"/>
    <mergeCell ref="N8:O8"/>
    <mergeCell ref="J12:K12"/>
    <mergeCell ref="J10:K10"/>
    <mergeCell ref="L12:M12"/>
    <mergeCell ref="N10:O10"/>
    <mergeCell ref="D12:E12"/>
    <mergeCell ref="F12:G12"/>
    <mergeCell ref="B13:C13"/>
    <mergeCell ref="D13:E13"/>
    <mergeCell ref="F13:G13"/>
    <mergeCell ref="H13:I13"/>
    <mergeCell ref="N13:O13"/>
    <mergeCell ref="D8:E8"/>
    <mergeCell ref="F8:G8"/>
    <mergeCell ref="H8:I8"/>
    <mergeCell ref="J8:K8"/>
    <mergeCell ref="L8:M8"/>
    <mergeCell ref="J13:K13"/>
    <mergeCell ref="L13:M13"/>
    <mergeCell ref="N12:O12"/>
    <mergeCell ref="C3:N3"/>
    <mergeCell ref="D5:E5"/>
    <mergeCell ref="F5:G5"/>
    <mergeCell ref="H5:I5"/>
    <mergeCell ref="J5:K5"/>
    <mergeCell ref="L5:M5"/>
    <mergeCell ref="N5:O5"/>
    <mergeCell ref="D23:E23"/>
    <mergeCell ref="K23:L23"/>
    <mergeCell ref="I23:J23"/>
    <mergeCell ref="D26:E26"/>
    <mergeCell ref="K26:L26"/>
    <mergeCell ref="D21:E21"/>
    <mergeCell ref="K21:L21"/>
    <mergeCell ref="I22:J22"/>
    <mergeCell ref="D22:E22"/>
    <mergeCell ref="F23:G23"/>
    <mergeCell ref="M24:N24"/>
    <mergeCell ref="M25:N25"/>
    <mergeCell ref="F24:G24"/>
    <mergeCell ref="F25:G25"/>
    <mergeCell ref="I24:J24"/>
    <mergeCell ref="I25:J25"/>
    <mergeCell ref="M23:N23"/>
    <mergeCell ref="I18:J18"/>
    <mergeCell ref="I19:J19"/>
    <mergeCell ref="I20:J20"/>
    <mergeCell ref="I21:J21"/>
    <mergeCell ref="K17:L17"/>
    <mergeCell ref="K18:L18"/>
    <mergeCell ref="K19:L19"/>
    <mergeCell ref="K20:L20"/>
    <mergeCell ref="F22:G22"/>
    <mergeCell ref="M18:N18"/>
    <mergeCell ref="M19:N19"/>
    <mergeCell ref="M20:N20"/>
    <mergeCell ref="M21:N21"/>
    <mergeCell ref="M22:N22"/>
    <mergeCell ref="K22:L22"/>
    <mergeCell ref="F21:G21"/>
    <mergeCell ref="D17:E17"/>
    <mergeCell ref="D18:E18"/>
    <mergeCell ref="D19:E19"/>
    <mergeCell ref="D20:E20"/>
    <mergeCell ref="F17:G17"/>
    <mergeCell ref="F18:G18"/>
    <mergeCell ref="F19:G19"/>
    <mergeCell ref="F20:G20"/>
  </mergeCells>
  <conditionalFormatting sqref="D12:O12">
    <cfRule type="expression" priority="1" dxfId="10" stopIfTrue="1">
      <formula>'CLASSEMENT FINAL'!D$13="1er"</formula>
    </cfRule>
  </conditionalFormatting>
  <printOptions horizontalCentered="1" verticalCentered="1"/>
  <pageMargins left="0.1968503937007874" right="0.1968503937007874" top="0.3937007874015748" bottom="0.3937007874015748" header="0" footer="0"/>
  <pageSetup fitToHeight="1" fitToWidth="1" orientation="landscape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rene</cp:lastModifiedBy>
  <cp:lastPrinted>2014-10-16T11:58:32Z</cp:lastPrinted>
  <dcterms:created xsi:type="dcterms:W3CDTF">2009-10-20T12:13:37Z</dcterms:created>
  <dcterms:modified xsi:type="dcterms:W3CDTF">2014-11-15T10:11:31Z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