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VerticalScroll="0" xWindow="1380" yWindow="0" windowWidth="1980" windowHeight="11760" tabRatio="272" activeTab="0"/>
  </bookViews>
  <sheets>
    <sheet name="3Poules de 5" sheetId="1" r:id="rId1"/>
    <sheet name="FINALES" sheetId="2" r:id="rId2"/>
    <sheet name="classement final" sheetId="3" r:id="rId3"/>
  </sheets>
  <definedNames>
    <definedName name="_xlnm.Print_Area" localSheetId="0">'3Poules de 5'!$A$8:$E$12</definedName>
    <definedName name="_xlnm.Print_Area" localSheetId="1">'FINALES'!$A$6:$E$8</definedName>
  </definedNames>
  <calcPr fullCalcOnLoad="1"/>
</workbook>
</file>

<file path=xl/sharedStrings.xml><?xml version="1.0" encoding="utf-8"?>
<sst xmlns="http://schemas.openxmlformats.org/spreadsheetml/2006/main" count="120" uniqueCount="57">
  <si>
    <t>Poule A</t>
  </si>
  <si>
    <t>Poule B</t>
  </si>
  <si>
    <t>Poule C</t>
  </si>
  <si>
    <t>Poule D</t>
  </si>
  <si>
    <t>Classement victoires</t>
  </si>
  <si>
    <t>T1</t>
  </si>
  <si>
    <t>T2</t>
  </si>
  <si>
    <t>T3</t>
  </si>
  <si>
    <t>T4</t>
  </si>
  <si>
    <t>T5</t>
  </si>
  <si>
    <t>T6</t>
  </si>
  <si>
    <t>T7</t>
  </si>
  <si>
    <t>T8</t>
  </si>
  <si>
    <t>Vict</t>
  </si>
  <si>
    <t>Classement points</t>
  </si>
  <si>
    <t>Pts</t>
  </si>
  <si>
    <t>CRUSEILLES</t>
  </si>
  <si>
    <t>BARRATTES1</t>
  </si>
  <si>
    <t>FRANGY</t>
  </si>
  <si>
    <t>POISY2</t>
  </si>
  <si>
    <t>BLANCHARD2</t>
  </si>
  <si>
    <t>POISY1</t>
  </si>
  <si>
    <t>BLANCHARD1</t>
  </si>
  <si>
    <t>FAVERGES</t>
  </si>
  <si>
    <t>BARRATTES2</t>
  </si>
  <si>
    <t>Classement final</t>
  </si>
  <si>
    <t>ST JORIOZ2</t>
  </si>
  <si>
    <t>ST JORIOZ1</t>
  </si>
  <si>
    <t>SEYNOD</t>
  </si>
  <si>
    <t>BALMETTES</t>
  </si>
  <si>
    <t>MEYTHET</t>
  </si>
  <si>
    <t>BLANCHARD3</t>
  </si>
  <si>
    <t>Poule 1ers</t>
  </si>
  <si>
    <t>Poule 3ièmes</t>
  </si>
  <si>
    <t>Poule 2ièmes</t>
  </si>
  <si>
    <t>Poule 4ièmes</t>
  </si>
  <si>
    <t>1er</t>
  </si>
  <si>
    <t>3eme</t>
  </si>
  <si>
    <t>4eme</t>
  </si>
  <si>
    <t>5eme</t>
  </si>
  <si>
    <t>2eme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</si>
  <si>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</si>
  <si>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</si>
  <si>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</si>
  <si>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</si>
  <si>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</si>
  <si>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</si>
  <si>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</si>
  <si>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</si>
  <si>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</si>
  <si>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</si>
  <si>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</si>
  <si>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</si>
  <si>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</si>
  <si>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</si>
  <si>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CLASSEMENT FINAL</t>
  </si>
  <si>
    <t>Poule 5ièmes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</si>
</sst>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d/mm/yyyy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i/>
      <sz val="10"/>
      <color indexed="9"/>
      <name val="Verdana"/>
      <family val="0"/>
    </font>
    <font>
      <sz val="8"/>
      <name val="Verdana"/>
      <family val="0"/>
    </font>
    <font>
      <i/>
      <sz val="14"/>
      <color indexed="8"/>
      <name val="Verdana"/>
      <family val="0"/>
    </font>
    <font>
      <sz val="16"/>
      <name val="Verdana"/>
      <family val="0"/>
    </font>
    <font>
      <sz val="14"/>
      <color indexed="9"/>
      <name val="Verdana"/>
      <family val="0"/>
    </font>
    <font>
      <i/>
      <sz val="14"/>
      <name val="Verdana"/>
      <family val="0"/>
    </font>
    <font>
      <i/>
      <sz val="14"/>
      <color indexed="9"/>
      <name val="Verdana"/>
      <family val="0"/>
    </font>
    <font>
      <sz val="16"/>
      <color indexed="9"/>
      <name val="Verdana"/>
      <family val="0"/>
    </font>
    <font>
      <i/>
      <sz val="16"/>
      <color indexed="9"/>
      <name val="Verdana"/>
      <family val="0"/>
    </font>
    <font>
      <i/>
      <sz val="16"/>
      <name val="Verdana"/>
      <family val="0"/>
    </font>
    <font>
      <b/>
      <i/>
      <sz val="14"/>
      <name val="Verdana"/>
      <family val="0"/>
    </font>
    <font>
      <u val="single"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17"/>
      <name val="Calibri"/>
      <family val="0"/>
    </font>
    <font>
      <i/>
      <u val="single"/>
      <sz val="20"/>
      <color indexed="48"/>
      <name val="Calibri"/>
      <family val="0"/>
    </font>
    <font>
      <i/>
      <sz val="20"/>
      <color indexed="48"/>
      <name val="Calibri"/>
      <family val="0"/>
    </font>
    <font>
      <sz val="18"/>
      <name val="Verdana"/>
      <family val="0"/>
    </font>
    <font>
      <i/>
      <sz val="18"/>
      <name val="Verdana"/>
      <family val="0"/>
    </font>
    <font>
      <sz val="18"/>
      <color indexed="9"/>
      <name val="Verdana"/>
      <family val="0"/>
    </font>
    <font>
      <i/>
      <sz val="18"/>
      <color indexed="8"/>
      <name val="Verdana"/>
      <family val="0"/>
    </font>
    <font>
      <sz val="12"/>
      <color indexed="9"/>
      <name val="Verdana"/>
      <family val="0"/>
    </font>
    <font>
      <sz val="12"/>
      <name val="Verdana"/>
      <family val="0"/>
    </font>
    <font>
      <i/>
      <sz val="18"/>
      <color indexed="9"/>
      <name val="Verdana"/>
      <family val="0"/>
    </font>
    <font>
      <b/>
      <i/>
      <sz val="18"/>
      <name val="Verdana"/>
      <family val="0"/>
    </font>
    <font>
      <i/>
      <sz val="16"/>
      <color indexed="8"/>
      <name val="Verdana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3" borderId="1" applyNumberFormat="0" applyAlignment="0" applyProtection="0"/>
    <xf numFmtId="0" fontId="2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29" fillId="11" borderId="4" applyNumberFormat="0" applyAlignment="0" applyProtection="0"/>
    <xf numFmtId="0" fontId="30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0" borderId="9" applyNumberFormat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19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19" borderId="13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16" borderId="0" xfId="0" applyFill="1" applyAlignment="1">
      <alignment/>
    </xf>
    <xf numFmtId="0" fontId="0" fillId="1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horizontal="center" vertical="center"/>
    </xf>
    <xf numFmtId="0" fontId="37" fillId="2" borderId="0" xfId="40" applyFont="1" applyFill="1" applyAlignment="1">
      <alignment horizontal="right" vertical="center"/>
    </xf>
    <xf numFmtId="0" fontId="37" fillId="16" borderId="0" xfId="40" applyFont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0" fillId="19" borderId="13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40" fillId="19" borderId="10" xfId="0" applyFont="1" applyFill="1" applyBorder="1" applyAlignment="1" applyProtection="1">
      <alignment horizontal="center" vertical="center"/>
      <protection locked="0"/>
    </xf>
    <xf numFmtId="0" fontId="40" fillId="19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0" fillId="19" borderId="1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" fillId="19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dxfs count="3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CCFF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12</xdr:row>
      <xdr:rowOff>438150</xdr:rowOff>
    </xdr:from>
    <xdr:to>
      <xdr:col>13</xdr:col>
      <xdr:colOff>57150</xdr:colOff>
      <xdr:row>18</xdr:row>
      <xdr:rowOff>76200</xdr:rowOff>
    </xdr:to>
    <xdr:grpSp>
      <xdr:nvGrpSpPr>
        <xdr:cNvPr id="1" name="Grouper 4"/>
        <xdr:cNvGrpSpPr>
          <a:grpSpLocks/>
        </xdr:cNvGrpSpPr>
      </xdr:nvGrpSpPr>
      <xdr:grpSpPr>
        <a:xfrm>
          <a:off x="5905500" y="5848350"/>
          <a:ext cx="4124325" cy="2476500"/>
          <a:chOff x="6061530" y="5103585"/>
          <a:chExt cx="4091211" cy="2000548"/>
        </a:xfrm>
        <a:solidFill>
          <a:srgbClr val="FFFFFF"/>
        </a:solidFill>
      </xdr:grpSpPr>
      <xdr:sp>
        <xdr:nvSpPr>
          <xdr:cNvPr id="2" name="Légende encadrée 2 2"/>
          <xdr:cNvSpPr>
            <a:spLocks/>
          </xdr:cNvSpPr>
        </xdr:nvSpPr>
        <xdr:spPr>
          <a:xfrm>
            <a:off x="7281734" y="5103585"/>
            <a:ext cx="2871007" cy="2000548"/>
          </a:xfrm>
          <a:prstGeom prst="borderCallout2">
            <a:avLst>
              <a:gd name="adj1" fmla="val -97671"/>
              <a:gd name="adj2" fmla="val -12638"/>
            </a:avLst>
          </a:prstGeom>
          <a:noFill/>
          <a:ln w="9525" cmpd="sng">
            <a:noFill/>
          </a:ln>
        </xdr:spPr>
        <xdr:txBody>
          <a:bodyPr vertOverflow="clip" wrap="square" lIns="2" tIns="45720" rIns="91440" bIns="45720"/>
          <a:p>
            <a:pPr algn="l">
              <a:defRPr/>
            </a:pPr>
            <a:r>
              <a:rPr lang="en-US" cap="none" sz="2000" b="0" i="1" u="sng" baseline="0">
                <a:solidFill>
                  <a:srgbClr val="3366FF"/>
                </a:solidFill>
              </a:rPr>
              <a:t>Classement final
</a:t>
            </a:r>
            <a:r>
              <a:rPr lang="en-US" cap="none" sz="2000" b="0" i="1" u="sng" baseline="0">
                <a:solidFill>
                  <a:srgbClr val="3366FF"/>
                </a:solidFill>
              </a:rPr>
              <a:t>
</a:t>
            </a:r>
            <a:r>
              <a:rPr lang="en-US" cap="none" sz="2000" b="0" i="1" u="none" baseline="0">
                <a:solidFill>
                  <a:srgbClr val="3366FF"/>
                </a:solidFill>
              </a:rPr>
              <a:t>Se servir des</a:t>
            </a:r>
            <a:r>
              <a:rPr lang="en-US" cap="none" sz="2000" b="0" i="1" u="none" baseline="0">
                <a:solidFill>
                  <a:srgbClr val="3366FF"/>
                </a:solidFill>
              </a:rPr>
              <a:t> points pour compléter les éventuelles cases vides
</a:t>
            </a:r>
          </a:p>
        </xdr:txBody>
      </xdr:sp>
      <xdr:sp>
        <xdr:nvSpPr>
          <xdr:cNvPr id="3" name="Flèche vers la gauche 3"/>
          <xdr:cNvSpPr>
            <a:spLocks/>
          </xdr:cNvSpPr>
        </xdr:nvSpPr>
        <xdr:spPr>
          <a:xfrm>
            <a:off x="6061530" y="5791774"/>
            <a:ext cx="825402" cy="242066"/>
          </a:xfrm>
          <a:prstGeom prst="leftArrow">
            <a:avLst>
              <a:gd name="adj" fmla="val -35342"/>
            </a:avLst>
          </a:prstGeom>
          <a:noFill/>
          <a:ln w="127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showGridLines="0" showRowColHeaders="0" tabSelected="1" zoomScale="55" zoomScaleNormal="55" workbookViewId="0" topLeftCell="A1">
      <pane ySplit="37" topLeftCell="BM38" activePane="bottomLeft" state="frozen"/>
      <selection pane="topLeft" activeCell="A1" sqref="A1"/>
      <selection pane="bottomLeft" activeCell="AD10" sqref="AD10"/>
    </sheetView>
  </sheetViews>
  <sheetFormatPr defaultColWidth="11.00390625" defaultRowHeight="12.75"/>
  <cols>
    <col min="1" max="1" width="3.00390625" style="4" customWidth="1"/>
    <col min="2" max="2" width="7.875" style="5" customWidth="1"/>
    <col min="3" max="3" width="21.625" style="5" customWidth="1"/>
    <col min="4" max="4" width="9.75390625" style="5" customWidth="1"/>
    <col min="5" max="5" width="16.875" style="5" customWidth="1"/>
    <col min="6" max="6" width="7.875" style="5" customWidth="1"/>
    <col min="7" max="8" width="3.00390625" style="4" customWidth="1"/>
    <col min="9" max="9" width="7.875" style="5" customWidth="1"/>
    <col min="10" max="10" width="14.625" style="59" customWidth="1"/>
    <col min="11" max="11" width="9.625" style="5" customWidth="1"/>
    <col min="12" max="12" width="17.875" style="5" customWidth="1"/>
    <col min="13" max="13" width="7.875" style="5" customWidth="1"/>
    <col min="14" max="15" width="3.00390625" style="4" customWidth="1"/>
    <col min="16" max="16" width="7.875" style="5" customWidth="1"/>
    <col min="17" max="17" width="21.875" style="5" customWidth="1"/>
    <col min="18" max="18" width="9.625" style="5" customWidth="1"/>
    <col min="19" max="19" width="16.875" style="5" customWidth="1"/>
    <col min="20" max="20" width="7.875" style="5" customWidth="1"/>
    <col min="21" max="22" width="3.00390625" style="4" customWidth="1"/>
    <col min="23" max="23" width="7.875" style="5" customWidth="1"/>
    <col min="24" max="24" width="14.625" style="5" customWidth="1"/>
    <col min="25" max="25" width="9.625" style="5" customWidth="1"/>
    <col min="26" max="26" width="16.875" style="5" customWidth="1"/>
    <col min="27" max="27" width="7.875" style="5" customWidth="1"/>
    <col min="28" max="29" width="3.00390625" style="4" customWidth="1"/>
    <col min="30" max="30" width="7.875" style="5" customWidth="1"/>
    <col min="31" max="31" width="22.125" style="5" customWidth="1"/>
    <col min="32" max="32" width="9.625" style="5" customWidth="1"/>
    <col min="33" max="33" width="16.875" style="5" customWidth="1"/>
    <col min="34" max="34" width="7.875" style="5" customWidth="1"/>
    <col min="35" max="36" width="3.00390625" style="4" customWidth="1"/>
    <col min="37" max="37" width="7.875" style="5" customWidth="1"/>
    <col min="38" max="38" width="14.625" style="5" customWidth="1"/>
    <col min="39" max="39" width="9.625" style="5" customWidth="1"/>
    <col min="40" max="40" width="16.875" style="5" customWidth="1"/>
    <col min="41" max="41" width="7.875" style="5" customWidth="1"/>
    <col min="42" max="42" width="3.00390625" style="4" customWidth="1"/>
    <col min="43" max="43" width="3.00390625" style="4" hidden="1" customWidth="1"/>
    <col min="44" max="44" width="6.375" style="5" hidden="1" customWidth="1"/>
    <col min="45" max="45" width="14.625" style="5" hidden="1" customWidth="1"/>
    <col min="46" max="46" width="5.375" style="5" hidden="1" customWidth="1"/>
    <col min="47" max="47" width="16.875" style="5" hidden="1" customWidth="1"/>
    <col min="48" max="48" width="6.375" style="5" hidden="1" customWidth="1"/>
    <col min="49" max="50" width="3.00390625" style="4" hidden="1" customWidth="1"/>
    <col min="51" max="51" width="6.375" style="5" hidden="1" customWidth="1"/>
    <col min="52" max="52" width="14.625" style="5" hidden="1" customWidth="1"/>
    <col min="53" max="53" width="5.375" style="5" hidden="1" customWidth="1"/>
    <col min="54" max="54" width="16.875" style="5" hidden="1" customWidth="1"/>
    <col min="55" max="55" width="6.375" style="5" hidden="1" customWidth="1"/>
    <col min="56" max="56" width="3.00390625" style="4" hidden="1" customWidth="1"/>
    <col min="57" max="94" width="0" style="6" hidden="1" customWidth="1"/>
    <col min="95" max="96" width="10.75390625" style="6" hidden="1" customWidth="1"/>
    <col min="97" max="16384" width="10.75390625" style="6" customWidth="1"/>
  </cols>
  <sheetData>
    <row r="1" spans="1:56" s="76" customFormat="1" ht="36.75" customHeight="1">
      <c r="A1" s="72"/>
      <c r="C1" s="91" t="s">
        <v>0</v>
      </c>
      <c r="D1" s="91"/>
      <c r="E1" s="91"/>
      <c r="G1" s="78"/>
      <c r="H1" s="94"/>
      <c r="I1" s="94"/>
      <c r="J1" s="94"/>
      <c r="K1" s="94"/>
      <c r="L1" s="94"/>
      <c r="N1" s="79"/>
      <c r="O1" s="72"/>
      <c r="Q1" s="91" t="s">
        <v>1</v>
      </c>
      <c r="R1" s="91"/>
      <c r="S1" s="91"/>
      <c r="U1" s="78"/>
      <c r="V1" s="72"/>
      <c r="W1" s="83"/>
      <c r="X1" s="93"/>
      <c r="Y1" s="93"/>
      <c r="Z1" s="93"/>
      <c r="AB1" s="79"/>
      <c r="AC1" s="72"/>
      <c r="AE1" s="91" t="s">
        <v>2</v>
      </c>
      <c r="AF1" s="91"/>
      <c r="AG1" s="91"/>
      <c r="AI1" s="78"/>
      <c r="AJ1" s="72"/>
      <c r="AK1" s="83"/>
      <c r="AL1" s="93"/>
      <c r="AM1" s="93"/>
      <c r="AN1" s="93"/>
      <c r="AP1" s="79"/>
      <c r="AQ1" s="72"/>
      <c r="AS1" s="91" t="s">
        <v>3</v>
      </c>
      <c r="AT1" s="91"/>
      <c r="AU1" s="91"/>
      <c r="AW1" s="78"/>
      <c r="AX1" s="72"/>
      <c r="AY1" s="83"/>
      <c r="AZ1" s="93"/>
      <c r="BA1" s="93"/>
      <c r="BB1" s="93"/>
      <c r="BD1" s="79"/>
    </row>
    <row r="2" spans="1:56" s="5" customFormat="1" ht="39" customHeight="1">
      <c r="A2" s="54"/>
      <c r="C2" s="90" t="s">
        <v>16</v>
      </c>
      <c r="D2" s="90"/>
      <c r="E2" s="90"/>
      <c r="G2" s="13"/>
      <c r="H2" s="54"/>
      <c r="I2" s="30"/>
      <c r="J2" s="89"/>
      <c r="K2" s="89"/>
      <c r="L2" s="89"/>
      <c r="N2" s="27"/>
      <c r="O2" s="54"/>
      <c r="Q2" s="90" t="s">
        <v>21</v>
      </c>
      <c r="R2" s="90"/>
      <c r="S2" s="90"/>
      <c r="U2" s="13"/>
      <c r="V2" s="54"/>
      <c r="W2" s="30"/>
      <c r="X2" s="89"/>
      <c r="Y2" s="89"/>
      <c r="Z2" s="89"/>
      <c r="AB2" s="27"/>
      <c r="AC2" s="54"/>
      <c r="AE2" s="90" t="s">
        <v>27</v>
      </c>
      <c r="AF2" s="90"/>
      <c r="AG2" s="90"/>
      <c r="AI2" s="13"/>
      <c r="AJ2" s="54"/>
      <c r="AK2" s="30"/>
      <c r="AL2" s="89"/>
      <c r="AM2" s="89"/>
      <c r="AN2" s="89"/>
      <c r="AP2" s="27"/>
      <c r="AQ2" s="54"/>
      <c r="AS2" s="95"/>
      <c r="AT2" s="95"/>
      <c r="AU2" s="95"/>
      <c r="AW2" s="13"/>
      <c r="AX2" s="54"/>
      <c r="AY2" s="30"/>
      <c r="AZ2" s="89"/>
      <c r="BA2" s="89"/>
      <c r="BB2" s="89"/>
      <c r="BD2" s="27"/>
    </row>
    <row r="3" spans="1:56" s="5" customFormat="1" ht="39" customHeight="1">
      <c r="A3" s="54"/>
      <c r="C3" s="90" t="s">
        <v>17</v>
      </c>
      <c r="D3" s="90"/>
      <c r="E3" s="90"/>
      <c r="G3" s="13"/>
      <c r="H3" s="54"/>
      <c r="I3" s="30"/>
      <c r="J3" s="89"/>
      <c r="K3" s="89"/>
      <c r="L3" s="89"/>
      <c r="N3" s="27"/>
      <c r="O3" s="54"/>
      <c r="Q3" s="90" t="s">
        <v>22</v>
      </c>
      <c r="R3" s="90"/>
      <c r="S3" s="90"/>
      <c r="U3" s="13"/>
      <c r="V3" s="54"/>
      <c r="W3" s="30"/>
      <c r="X3" s="89"/>
      <c r="Y3" s="89"/>
      <c r="Z3" s="89"/>
      <c r="AB3" s="27"/>
      <c r="AC3" s="54"/>
      <c r="AE3" s="90" t="s">
        <v>28</v>
      </c>
      <c r="AF3" s="90"/>
      <c r="AG3" s="90"/>
      <c r="AI3" s="13"/>
      <c r="AJ3" s="54"/>
      <c r="AK3" s="30"/>
      <c r="AL3" s="89"/>
      <c r="AM3" s="89"/>
      <c r="AN3" s="89"/>
      <c r="AP3" s="27"/>
      <c r="AQ3" s="54"/>
      <c r="AS3" s="95"/>
      <c r="AT3" s="95"/>
      <c r="AU3" s="95"/>
      <c r="AW3" s="13"/>
      <c r="AX3" s="54"/>
      <c r="AY3" s="30"/>
      <c r="AZ3" s="89"/>
      <c r="BA3" s="89"/>
      <c r="BB3" s="89"/>
      <c r="BD3" s="27"/>
    </row>
    <row r="4" spans="1:56" s="5" customFormat="1" ht="39" customHeight="1">
      <c r="A4" s="54"/>
      <c r="C4" s="90" t="s">
        <v>18</v>
      </c>
      <c r="D4" s="90"/>
      <c r="E4" s="90"/>
      <c r="G4" s="13"/>
      <c r="H4" s="54"/>
      <c r="I4" s="30"/>
      <c r="J4" s="89"/>
      <c r="K4" s="89"/>
      <c r="L4" s="89"/>
      <c r="N4" s="27"/>
      <c r="O4" s="54"/>
      <c r="Q4" s="90" t="s">
        <v>23</v>
      </c>
      <c r="R4" s="90"/>
      <c r="S4" s="90"/>
      <c r="U4" s="13"/>
      <c r="V4" s="54"/>
      <c r="W4" s="30"/>
      <c r="X4" s="89"/>
      <c r="Y4" s="89"/>
      <c r="Z4" s="89"/>
      <c r="AB4" s="27"/>
      <c r="AC4" s="54"/>
      <c r="AE4" s="90" t="s">
        <v>29</v>
      </c>
      <c r="AF4" s="90"/>
      <c r="AG4" s="90"/>
      <c r="AI4" s="13"/>
      <c r="AJ4" s="54"/>
      <c r="AK4" s="30"/>
      <c r="AL4" s="89"/>
      <c r="AM4" s="89"/>
      <c r="AN4" s="89"/>
      <c r="AP4" s="27"/>
      <c r="AQ4" s="54"/>
      <c r="AS4" s="95"/>
      <c r="AT4" s="95"/>
      <c r="AU4" s="95"/>
      <c r="AW4" s="13"/>
      <c r="AX4" s="54"/>
      <c r="AY4" s="30"/>
      <c r="AZ4" s="89"/>
      <c r="BA4" s="89"/>
      <c r="BB4" s="89"/>
      <c r="BD4" s="27"/>
    </row>
    <row r="5" spans="1:56" s="5" customFormat="1" ht="39" customHeight="1">
      <c r="A5" s="54"/>
      <c r="C5" s="90" t="s">
        <v>20</v>
      </c>
      <c r="D5" s="90"/>
      <c r="E5" s="90"/>
      <c r="G5" s="13"/>
      <c r="H5" s="54"/>
      <c r="I5" s="30"/>
      <c r="J5" s="89"/>
      <c r="K5" s="89"/>
      <c r="L5" s="89"/>
      <c r="N5" s="27"/>
      <c r="O5" s="54"/>
      <c r="Q5" s="90" t="s">
        <v>26</v>
      </c>
      <c r="R5" s="90"/>
      <c r="S5" s="90"/>
      <c r="U5" s="13"/>
      <c r="V5" s="54"/>
      <c r="W5" s="30"/>
      <c r="X5" s="89"/>
      <c r="Y5" s="89"/>
      <c r="Z5" s="89"/>
      <c r="AB5" s="27"/>
      <c r="AC5" s="54"/>
      <c r="AE5" s="90" t="s">
        <v>30</v>
      </c>
      <c r="AF5" s="90"/>
      <c r="AG5" s="90"/>
      <c r="AI5" s="13"/>
      <c r="AJ5" s="54"/>
      <c r="AK5" s="30"/>
      <c r="AL5" s="89"/>
      <c r="AM5" s="89"/>
      <c r="AN5" s="89"/>
      <c r="AP5" s="27"/>
      <c r="AQ5" s="54"/>
      <c r="AS5" s="95"/>
      <c r="AT5" s="95"/>
      <c r="AU5" s="95"/>
      <c r="AW5" s="13"/>
      <c r="AX5" s="54"/>
      <c r="AY5" s="30"/>
      <c r="AZ5" s="89"/>
      <c r="BA5" s="89"/>
      <c r="BB5" s="89"/>
      <c r="BD5" s="27"/>
    </row>
    <row r="6" spans="1:56" s="5" customFormat="1" ht="39" customHeight="1">
      <c r="A6" s="54"/>
      <c r="C6" s="90" t="s">
        <v>19</v>
      </c>
      <c r="D6" s="90"/>
      <c r="E6" s="90"/>
      <c r="G6" s="13"/>
      <c r="H6" s="54"/>
      <c r="I6" s="30"/>
      <c r="J6" s="89"/>
      <c r="K6" s="89"/>
      <c r="L6" s="89"/>
      <c r="N6" s="27"/>
      <c r="O6" s="54"/>
      <c r="Q6" s="90" t="s">
        <v>24</v>
      </c>
      <c r="R6" s="90"/>
      <c r="S6" s="90"/>
      <c r="U6" s="13"/>
      <c r="V6" s="54"/>
      <c r="W6" s="30"/>
      <c r="X6" s="89"/>
      <c r="Y6" s="89"/>
      <c r="Z6" s="89"/>
      <c r="AB6" s="27"/>
      <c r="AC6" s="54"/>
      <c r="AE6" s="90" t="s">
        <v>31</v>
      </c>
      <c r="AF6" s="90"/>
      <c r="AG6" s="90"/>
      <c r="AI6" s="13"/>
      <c r="AJ6" s="54"/>
      <c r="AK6" s="30"/>
      <c r="AL6" s="89"/>
      <c r="AM6" s="89"/>
      <c r="AN6" s="89"/>
      <c r="AP6" s="27"/>
      <c r="AQ6" s="54"/>
      <c r="AS6" s="95"/>
      <c r="AT6" s="95"/>
      <c r="AU6" s="95"/>
      <c r="AW6" s="13"/>
      <c r="AX6" s="54"/>
      <c r="AY6" s="30"/>
      <c r="AZ6" s="89"/>
      <c r="BA6" s="89"/>
      <c r="BB6" s="89"/>
      <c r="BD6" s="27"/>
    </row>
    <row r="7" spans="1:56" s="76" customFormat="1" ht="40.5" customHeight="1">
      <c r="A7" s="72"/>
      <c r="C7" s="91"/>
      <c r="D7" s="91"/>
      <c r="E7" s="91"/>
      <c r="F7" s="77" t="s">
        <v>5</v>
      </c>
      <c r="G7" s="78"/>
      <c r="H7" s="72"/>
      <c r="J7" s="91"/>
      <c r="K7" s="91"/>
      <c r="L7" s="91"/>
      <c r="M7" s="77" t="s">
        <v>6</v>
      </c>
      <c r="N7" s="79"/>
      <c r="O7" s="72"/>
      <c r="Q7" s="91"/>
      <c r="R7" s="91"/>
      <c r="S7" s="91"/>
      <c r="T7" s="77" t="s">
        <v>7</v>
      </c>
      <c r="U7" s="78"/>
      <c r="V7" s="72"/>
      <c r="X7" s="91"/>
      <c r="Y7" s="91"/>
      <c r="Z7" s="91"/>
      <c r="AA7" s="77" t="s">
        <v>8</v>
      </c>
      <c r="AB7" s="79"/>
      <c r="AC7" s="72"/>
      <c r="AE7" s="91"/>
      <c r="AF7" s="91"/>
      <c r="AG7" s="91"/>
      <c r="AH7" s="77" t="s">
        <v>9</v>
      </c>
      <c r="AI7" s="78"/>
      <c r="AJ7" s="72"/>
      <c r="AL7" s="91"/>
      <c r="AM7" s="91"/>
      <c r="AN7" s="91"/>
      <c r="AO7" s="77" t="s">
        <v>10</v>
      </c>
      <c r="AP7" s="79"/>
      <c r="AQ7" s="72"/>
      <c r="AS7" s="91"/>
      <c r="AT7" s="91"/>
      <c r="AU7" s="91"/>
      <c r="AV7" s="77" t="s">
        <v>11</v>
      </c>
      <c r="AW7" s="78"/>
      <c r="AX7" s="72"/>
      <c r="AZ7" s="91"/>
      <c r="BA7" s="91"/>
      <c r="BB7" s="91"/>
      <c r="BC7" s="77" t="s">
        <v>12</v>
      </c>
      <c r="BD7" s="79"/>
    </row>
    <row r="8" spans="1:56" ht="30.75" customHeight="1">
      <c r="A8" s="4">
        <f>IF(B8&gt;F8,1,0)</f>
        <v>0</v>
      </c>
      <c r="B8" s="60"/>
      <c r="C8" s="73" t="str">
        <f>C3</f>
        <v>BARRATTES1</v>
      </c>
      <c r="D8" s="74"/>
      <c r="E8" s="75" t="str">
        <f>C6</f>
        <v>POISY2</v>
      </c>
      <c r="F8" s="60"/>
      <c r="G8" s="17">
        <f>IF(F8&gt;B8,1,0)</f>
        <v>0</v>
      </c>
      <c r="H8" s="4">
        <f>IF(I8&gt;M8,1,0)</f>
        <v>0</v>
      </c>
      <c r="I8" s="60"/>
      <c r="J8" s="73" t="str">
        <f>C4</f>
        <v>FRANGY</v>
      </c>
      <c r="K8" s="74"/>
      <c r="L8" s="75" t="str">
        <f>C5</f>
        <v>BLANCHARD2</v>
      </c>
      <c r="M8" s="60"/>
      <c r="N8" s="25">
        <f>IF(M8&gt;I8,1,0)</f>
        <v>0</v>
      </c>
      <c r="O8" s="4">
        <f>IF(P8&gt;T8,1,0)</f>
        <v>0</v>
      </c>
      <c r="P8" s="60"/>
      <c r="Q8" s="73" t="str">
        <f>Q3</f>
        <v>BLANCHARD1</v>
      </c>
      <c r="R8" s="74"/>
      <c r="S8" s="75" t="str">
        <f>Q6</f>
        <v>BARRATTES2</v>
      </c>
      <c r="T8" s="60"/>
      <c r="U8" s="17">
        <f>IF(T8&gt;P8,1,0)</f>
        <v>0</v>
      </c>
      <c r="V8" s="4">
        <f>IF(W8&gt;AA8,1,0)</f>
        <v>0</v>
      </c>
      <c r="W8" s="60"/>
      <c r="X8" s="73" t="str">
        <f>Q4</f>
        <v>FAVERGES</v>
      </c>
      <c r="Y8" s="74"/>
      <c r="Z8" s="75" t="str">
        <f>Q5</f>
        <v>ST JORIOZ2</v>
      </c>
      <c r="AA8" s="60"/>
      <c r="AB8" s="25">
        <f>IF(AA8&gt;W8,1,0)</f>
        <v>0</v>
      </c>
      <c r="AC8" s="4">
        <f>IF(AD8&gt;AH8,1,0)</f>
        <v>0</v>
      </c>
      <c r="AD8" s="60"/>
      <c r="AE8" s="73" t="str">
        <f>AE3</f>
        <v>SEYNOD</v>
      </c>
      <c r="AF8" s="74"/>
      <c r="AG8" s="75" t="str">
        <f>AE6</f>
        <v>BLANCHARD3</v>
      </c>
      <c r="AH8" s="60"/>
      <c r="AI8" s="17">
        <f>IF(AH8&gt;AD8,1,0)</f>
        <v>0</v>
      </c>
      <c r="AJ8" s="4">
        <f>IF(AK8&gt;AO8,1,0)</f>
        <v>0</v>
      </c>
      <c r="AK8" s="60"/>
      <c r="AL8" s="73" t="str">
        <f>AE4</f>
        <v>BALMETTES</v>
      </c>
      <c r="AM8" s="74"/>
      <c r="AN8" s="75" t="str">
        <f>AE5</f>
        <v>MEYTHET</v>
      </c>
      <c r="AO8" s="60"/>
      <c r="AP8" s="25">
        <f>IF(AO8&gt;AK8,1,0)</f>
        <v>0</v>
      </c>
      <c r="AQ8" s="4">
        <f>IF(AR8&gt;AV8,1,0)</f>
        <v>0</v>
      </c>
      <c r="AR8" s="35"/>
      <c r="AS8" s="7">
        <f>AS3</f>
        <v>0</v>
      </c>
      <c r="AT8" s="8"/>
      <c r="AU8" s="33">
        <f>AS6</f>
        <v>0</v>
      </c>
      <c r="AV8" s="35"/>
      <c r="AW8" s="17">
        <f>IF(AV8&gt;AR8,1,0)</f>
        <v>0</v>
      </c>
      <c r="AX8" s="4">
        <f>IF(AY8&gt;BC8,1,0)</f>
        <v>0</v>
      </c>
      <c r="AY8" s="35"/>
      <c r="AZ8" s="7">
        <f>AS4</f>
        <v>0</v>
      </c>
      <c r="BA8" s="8"/>
      <c r="BB8" s="9">
        <f>AS5</f>
        <v>0</v>
      </c>
      <c r="BC8" s="35"/>
      <c r="BD8" s="25">
        <f>IF(BC8&gt;AY8,1,0)</f>
        <v>0</v>
      </c>
    </row>
    <row r="9" spans="1:56" ht="30.75" customHeight="1">
      <c r="A9" s="4">
        <f>IF(B9&gt;F9,1,0)</f>
        <v>0</v>
      </c>
      <c r="B9" s="60"/>
      <c r="C9" s="73" t="str">
        <f>C2</f>
        <v>CRUSEILLES</v>
      </c>
      <c r="D9" s="74"/>
      <c r="E9" s="75" t="str">
        <f>C4</f>
        <v>FRANGY</v>
      </c>
      <c r="F9" s="60"/>
      <c r="G9" s="17">
        <f>IF(F9&gt;B9,1,0)</f>
        <v>0</v>
      </c>
      <c r="H9" s="4">
        <f>IF(I9&gt;M9,1,0)</f>
        <v>0</v>
      </c>
      <c r="I9" s="60"/>
      <c r="J9" s="73" t="str">
        <f>C5</f>
        <v>BLANCHARD2</v>
      </c>
      <c r="K9" s="74"/>
      <c r="L9" s="75" t="str">
        <f>C6</f>
        <v>POISY2</v>
      </c>
      <c r="M9" s="60"/>
      <c r="N9" s="25">
        <f>IF(M9&gt;I9,1,0)</f>
        <v>0</v>
      </c>
      <c r="O9" s="4">
        <f>IF(P9&gt;T9,1,0)</f>
        <v>0</v>
      </c>
      <c r="P9" s="60"/>
      <c r="Q9" s="73" t="str">
        <f>Q2</f>
        <v>POISY1</v>
      </c>
      <c r="R9" s="74"/>
      <c r="S9" s="75" t="str">
        <f>Q4</f>
        <v>FAVERGES</v>
      </c>
      <c r="T9" s="60"/>
      <c r="U9" s="17">
        <f>IF(T9&gt;P9,1,0)</f>
        <v>0</v>
      </c>
      <c r="V9" s="4">
        <f>IF(W9&gt;AA9,1,0)</f>
        <v>0</v>
      </c>
      <c r="W9" s="60"/>
      <c r="X9" s="73" t="str">
        <f>Q5</f>
        <v>ST JORIOZ2</v>
      </c>
      <c r="Y9" s="74"/>
      <c r="Z9" s="75" t="str">
        <f>Q6</f>
        <v>BARRATTES2</v>
      </c>
      <c r="AA9" s="60"/>
      <c r="AB9" s="25">
        <f>IF(AA9&gt;W9,1,0)</f>
        <v>0</v>
      </c>
      <c r="AC9" s="4">
        <f>IF(AD9&gt;AH9,1,0)</f>
        <v>0</v>
      </c>
      <c r="AD9" s="60"/>
      <c r="AE9" s="73" t="str">
        <f>AE2</f>
        <v>ST JORIOZ1</v>
      </c>
      <c r="AF9" s="74"/>
      <c r="AG9" s="75" t="str">
        <f>AE4</f>
        <v>BALMETTES</v>
      </c>
      <c r="AH9" s="60"/>
      <c r="AI9" s="17">
        <f>IF(AH9&gt;AD9,1,0)</f>
        <v>0</v>
      </c>
      <c r="AJ9" s="4">
        <f>IF(AK9&gt;AO9,1,0)</f>
        <v>0</v>
      </c>
      <c r="AK9" s="60"/>
      <c r="AL9" s="73" t="str">
        <f>AE5</f>
        <v>MEYTHET</v>
      </c>
      <c r="AM9" s="74"/>
      <c r="AN9" s="75" t="str">
        <f>AE6</f>
        <v>BLANCHARD3</v>
      </c>
      <c r="AO9" s="60"/>
      <c r="AP9" s="25">
        <f>IF(AO9&gt;AK9,1,0)</f>
        <v>0</v>
      </c>
      <c r="AQ9" s="4">
        <f>IF(AR9&gt;AV9,1,0)</f>
        <v>0</v>
      </c>
      <c r="AR9" s="35"/>
      <c r="AS9" s="7">
        <f>AS2</f>
        <v>0</v>
      </c>
      <c r="AT9" s="8"/>
      <c r="AU9" s="33">
        <f>AS4</f>
        <v>0</v>
      </c>
      <c r="AV9" s="35"/>
      <c r="AW9" s="17">
        <f>IF(AV9&gt;AR9,1,0)</f>
        <v>0</v>
      </c>
      <c r="AX9" s="4">
        <f>IF(AY9&gt;BC9,1,0)</f>
        <v>0</v>
      </c>
      <c r="AY9" s="35"/>
      <c r="AZ9" s="7">
        <f>AS5</f>
        <v>0</v>
      </c>
      <c r="BA9" s="8"/>
      <c r="BB9" s="9">
        <f>AS6</f>
        <v>0</v>
      </c>
      <c r="BC9" s="35"/>
      <c r="BD9" s="25">
        <f>IF(BC9&gt;AY9,1,0)</f>
        <v>0</v>
      </c>
    </row>
    <row r="10" spans="1:56" ht="30.75" customHeight="1">
      <c r="A10" s="4">
        <f>IF(B10&gt;F10,1,0)</f>
        <v>0</v>
      </c>
      <c r="B10" s="60"/>
      <c r="C10" s="73" t="str">
        <f>C3</f>
        <v>BARRATTES1</v>
      </c>
      <c r="D10" s="74"/>
      <c r="E10" s="75" t="str">
        <f>C5</f>
        <v>BLANCHARD2</v>
      </c>
      <c r="F10" s="60"/>
      <c r="G10" s="17">
        <f>IF(F10&gt;B10,1,0)</f>
        <v>0</v>
      </c>
      <c r="H10" s="4">
        <f>IF(I10&gt;M10,1,0)</f>
        <v>0</v>
      </c>
      <c r="I10" s="60"/>
      <c r="J10" s="73" t="str">
        <f>C2</f>
        <v>CRUSEILLES</v>
      </c>
      <c r="K10" s="74"/>
      <c r="L10" s="75" t="str">
        <f>C6</f>
        <v>POISY2</v>
      </c>
      <c r="M10" s="60"/>
      <c r="N10" s="25">
        <f>IF(M10&gt;I10,1,0)</f>
        <v>0</v>
      </c>
      <c r="O10" s="4">
        <f>IF(P10&gt;T10,1,0)</f>
        <v>0</v>
      </c>
      <c r="P10" s="60"/>
      <c r="Q10" s="73" t="str">
        <f>Q3</f>
        <v>BLANCHARD1</v>
      </c>
      <c r="R10" s="74"/>
      <c r="S10" s="75" t="str">
        <f>Q5</f>
        <v>ST JORIOZ2</v>
      </c>
      <c r="T10" s="60"/>
      <c r="U10" s="17">
        <f>IF(T10&gt;P10,1,0)</f>
        <v>0</v>
      </c>
      <c r="V10" s="4">
        <f>IF(W10&gt;AA10,1,0)</f>
        <v>0</v>
      </c>
      <c r="W10" s="60"/>
      <c r="X10" s="73" t="str">
        <f>Q2</f>
        <v>POISY1</v>
      </c>
      <c r="Y10" s="74"/>
      <c r="Z10" s="75" t="str">
        <f>Q6</f>
        <v>BARRATTES2</v>
      </c>
      <c r="AA10" s="60"/>
      <c r="AB10" s="25">
        <f>IF(AA10&gt;W10,1,0)</f>
        <v>0</v>
      </c>
      <c r="AC10" s="4">
        <f>IF(AD10&gt;AH10,1,0)</f>
        <v>0</v>
      </c>
      <c r="AD10" s="60"/>
      <c r="AE10" s="73" t="str">
        <f>AE3</f>
        <v>SEYNOD</v>
      </c>
      <c r="AF10" s="74"/>
      <c r="AG10" s="75" t="str">
        <f>AE5</f>
        <v>MEYTHET</v>
      </c>
      <c r="AH10" s="60"/>
      <c r="AI10" s="17">
        <f>IF(AH10&gt;AD10,1,0)</f>
        <v>0</v>
      </c>
      <c r="AJ10" s="4">
        <f>IF(AK10&gt;AO10,1,0)</f>
        <v>0</v>
      </c>
      <c r="AK10" s="60"/>
      <c r="AL10" s="73" t="str">
        <f>AE2</f>
        <v>ST JORIOZ1</v>
      </c>
      <c r="AM10" s="74"/>
      <c r="AN10" s="75" t="str">
        <f>AE6</f>
        <v>BLANCHARD3</v>
      </c>
      <c r="AO10" s="60"/>
      <c r="AP10" s="25">
        <f>IF(AO10&gt;AK10,1,0)</f>
        <v>0</v>
      </c>
      <c r="AQ10" s="4">
        <f>IF(AR10&gt;AV10,1,0)</f>
        <v>0</v>
      </c>
      <c r="AR10" s="35"/>
      <c r="AS10" s="7">
        <f>AS3</f>
        <v>0</v>
      </c>
      <c r="AT10" s="8"/>
      <c r="AU10" s="33">
        <f>AS5</f>
        <v>0</v>
      </c>
      <c r="AV10" s="35"/>
      <c r="AW10" s="17">
        <f>IF(AV10&gt;AR10,1,0)</f>
        <v>0</v>
      </c>
      <c r="AX10" s="4">
        <f>IF(AY10&gt;BC10,1,0)</f>
        <v>0</v>
      </c>
      <c r="AY10" s="35"/>
      <c r="AZ10" s="7">
        <f>AS2</f>
        <v>0</v>
      </c>
      <c r="BA10" s="8"/>
      <c r="BB10" s="9">
        <f>AS6</f>
        <v>0</v>
      </c>
      <c r="BC10" s="35"/>
      <c r="BD10" s="25">
        <f>IF(BC10&gt;AY10,1,0)</f>
        <v>0</v>
      </c>
    </row>
    <row r="11" spans="1:56" ht="30.75" customHeight="1">
      <c r="A11" s="4">
        <f>IF(B11&gt;F11,1,0)</f>
        <v>0</v>
      </c>
      <c r="B11" s="60"/>
      <c r="C11" s="73" t="str">
        <f>C4</f>
        <v>FRANGY</v>
      </c>
      <c r="D11" s="74"/>
      <c r="E11" s="75" t="str">
        <f>C6</f>
        <v>POISY2</v>
      </c>
      <c r="F11" s="60"/>
      <c r="G11" s="17">
        <f>IF(F11&gt;B11,1,0)</f>
        <v>0</v>
      </c>
      <c r="H11" s="4">
        <f>IF(I11&gt;M11,1,0)</f>
        <v>0</v>
      </c>
      <c r="I11" s="60"/>
      <c r="J11" s="73" t="str">
        <f>C2</f>
        <v>CRUSEILLES</v>
      </c>
      <c r="K11" s="74"/>
      <c r="L11" s="75" t="str">
        <f>C3</f>
        <v>BARRATTES1</v>
      </c>
      <c r="M11" s="60"/>
      <c r="N11" s="25">
        <f>IF(M11&gt;I11,1,0)</f>
        <v>0</v>
      </c>
      <c r="O11" s="4">
        <f>IF(P11&gt;T11,1,0)</f>
        <v>0</v>
      </c>
      <c r="P11" s="60"/>
      <c r="Q11" s="73" t="str">
        <f>Q4</f>
        <v>FAVERGES</v>
      </c>
      <c r="R11" s="74"/>
      <c r="S11" s="75" t="str">
        <f>Q6</f>
        <v>BARRATTES2</v>
      </c>
      <c r="T11" s="60"/>
      <c r="U11" s="17">
        <f>IF(T11&gt;P11,1,0)</f>
        <v>0</v>
      </c>
      <c r="V11" s="4">
        <f>IF(W11&gt;AA11,1,0)</f>
        <v>0</v>
      </c>
      <c r="W11" s="60"/>
      <c r="X11" s="73" t="str">
        <f>Q2</f>
        <v>POISY1</v>
      </c>
      <c r="Y11" s="74"/>
      <c r="Z11" s="75" t="str">
        <f>Q3</f>
        <v>BLANCHARD1</v>
      </c>
      <c r="AA11" s="60"/>
      <c r="AB11" s="25">
        <f>IF(AA11&gt;W11,1,0)</f>
        <v>0</v>
      </c>
      <c r="AC11" s="4">
        <f>IF(AD11&gt;AH11,1,0)</f>
        <v>0</v>
      </c>
      <c r="AD11" s="60"/>
      <c r="AE11" s="73" t="str">
        <f>AE4</f>
        <v>BALMETTES</v>
      </c>
      <c r="AF11" s="74"/>
      <c r="AG11" s="75" t="str">
        <f>AE6</f>
        <v>BLANCHARD3</v>
      </c>
      <c r="AH11" s="60"/>
      <c r="AI11" s="17">
        <f>IF(AH11&gt;AD11,1,0)</f>
        <v>0</v>
      </c>
      <c r="AJ11" s="4">
        <f>IF(AK11&gt;AO11,1,0)</f>
        <v>0</v>
      </c>
      <c r="AK11" s="60"/>
      <c r="AL11" s="73" t="str">
        <f>AE2</f>
        <v>ST JORIOZ1</v>
      </c>
      <c r="AM11" s="74"/>
      <c r="AN11" s="75" t="str">
        <f>AE3</f>
        <v>SEYNOD</v>
      </c>
      <c r="AO11" s="60"/>
      <c r="AP11" s="25">
        <f>IF(AO11&gt;AK11,1,0)</f>
        <v>0</v>
      </c>
      <c r="AQ11" s="4">
        <f>IF(AR11&gt;AV11,1,0)</f>
        <v>0</v>
      </c>
      <c r="AR11" s="35"/>
      <c r="AS11" s="7">
        <f>AS4</f>
        <v>0</v>
      </c>
      <c r="AT11" s="8"/>
      <c r="AU11" s="33">
        <f>AS6</f>
        <v>0</v>
      </c>
      <c r="AV11" s="35"/>
      <c r="AW11" s="17">
        <f>IF(AV11&gt;AR11,1,0)</f>
        <v>0</v>
      </c>
      <c r="AX11" s="4">
        <f>IF(AY11&gt;BC11,1,0)</f>
        <v>0</v>
      </c>
      <c r="AY11" s="35"/>
      <c r="AZ11" s="7">
        <f>AS2</f>
        <v>0</v>
      </c>
      <c r="BA11" s="8"/>
      <c r="BB11" s="9">
        <f>AS3</f>
        <v>0</v>
      </c>
      <c r="BC11" s="35"/>
      <c r="BD11" s="25">
        <f>IF(BC11&gt;AY11,1,0)</f>
        <v>0</v>
      </c>
    </row>
    <row r="12" spans="1:56" ht="30.75" customHeight="1">
      <c r="A12" s="4">
        <f>IF(B12&gt;F12,1,0)</f>
        <v>0</v>
      </c>
      <c r="B12" s="60"/>
      <c r="C12" s="73" t="str">
        <f>C2</f>
        <v>CRUSEILLES</v>
      </c>
      <c r="D12" s="74"/>
      <c r="E12" s="75" t="str">
        <f>C5</f>
        <v>BLANCHARD2</v>
      </c>
      <c r="F12" s="60"/>
      <c r="G12" s="17">
        <f>IF(F12&gt;B12,1,0)</f>
        <v>0</v>
      </c>
      <c r="H12" s="4">
        <f>IF(I12&gt;M12,1,0)</f>
        <v>0</v>
      </c>
      <c r="I12" s="60"/>
      <c r="J12" s="73" t="str">
        <f>C3</f>
        <v>BARRATTES1</v>
      </c>
      <c r="K12" s="74"/>
      <c r="L12" s="75" t="str">
        <f>C4</f>
        <v>FRANGY</v>
      </c>
      <c r="M12" s="60"/>
      <c r="N12" s="25">
        <f>IF(M12&gt;I12,1,0)</f>
        <v>0</v>
      </c>
      <c r="O12" s="4">
        <f>IF(P12&gt;T12,1,0)</f>
        <v>0</v>
      </c>
      <c r="P12" s="60"/>
      <c r="Q12" s="73" t="str">
        <f>Q2</f>
        <v>POISY1</v>
      </c>
      <c r="R12" s="74"/>
      <c r="S12" s="75" t="str">
        <f>Q5</f>
        <v>ST JORIOZ2</v>
      </c>
      <c r="T12" s="60"/>
      <c r="U12" s="17">
        <f>IF(T12&gt;P12,1,0)</f>
        <v>0</v>
      </c>
      <c r="V12" s="4">
        <f>IF(W12&gt;AA12,1,0)</f>
        <v>0</v>
      </c>
      <c r="W12" s="60"/>
      <c r="X12" s="73" t="str">
        <f>Q3</f>
        <v>BLANCHARD1</v>
      </c>
      <c r="Y12" s="74"/>
      <c r="Z12" s="75" t="str">
        <f>Q4</f>
        <v>FAVERGES</v>
      </c>
      <c r="AA12" s="60"/>
      <c r="AB12" s="25">
        <f>IF(AA12&gt;W12,1,0)</f>
        <v>0</v>
      </c>
      <c r="AC12" s="4">
        <f>IF(AD12&gt;AH12,1,0)</f>
        <v>0</v>
      </c>
      <c r="AD12" s="60"/>
      <c r="AE12" s="73" t="str">
        <f>AE2</f>
        <v>ST JORIOZ1</v>
      </c>
      <c r="AF12" s="74"/>
      <c r="AG12" s="75" t="str">
        <f>AE5</f>
        <v>MEYTHET</v>
      </c>
      <c r="AH12" s="60"/>
      <c r="AI12" s="17">
        <f>IF(AH12&gt;AD12,1,0)</f>
        <v>0</v>
      </c>
      <c r="AJ12" s="4">
        <f>IF(AK12&gt;AO12,1,0)</f>
        <v>0</v>
      </c>
      <c r="AK12" s="60"/>
      <c r="AL12" s="73" t="str">
        <f>AE3</f>
        <v>SEYNOD</v>
      </c>
      <c r="AM12" s="74"/>
      <c r="AN12" s="75" t="str">
        <f>AE4</f>
        <v>BALMETTES</v>
      </c>
      <c r="AO12" s="60"/>
      <c r="AP12" s="25">
        <f>IF(AO12&gt;AK12,1,0)</f>
        <v>0</v>
      </c>
      <c r="AQ12" s="4">
        <f>IF(AR12&gt;AV12,1,0)</f>
        <v>0</v>
      </c>
      <c r="AR12" s="35"/>
      <c r="AS12" s="7">
        <f>AS2</f>
        <v>0</v>
      </c>
      <c r="AT12" s="8"/>
      <c r="AU12" s="33">
        <f>AS5</f>
        <v>0</v>
      </c>
      <c r="AV12" s="35"/>
      <c r="AW12" s="17">
        <f>IF(AV12&gt;AR12,1,0)</f>
        <v>0</v>
      </c>
      <c r="AX12" s="4">
        <f>IF(AY12&gt;BC12,1,0)</f>
        <v>0</v>
      </c>
      <c r="AY12" s="35"/>
      <c r="AZ12" s="7">
        <f>AS3</f>
        <v>0</v>
      </c>
      <c r="BA12" s="8"/>
      <c r="BB12" s="9">
        <f>AS4</f>
        <v>0</v>
      </c>
      <c r="BC12" s="35"/>
      <c r="BD12" s="25">
        <f>IF(BC12&gt;AY12,1,0)</f>
        <v>0</v>
      </c>
    </row>
    <row r="13" spans="1:56" s="12" customFormat="1" ht="36" customHeight="1">
      <c r="A13" s="10"/>
      <c r="B13" s="12" t="s">
        <v>13</v>
      </c>
      <c r="C13" s="92" t="s">
        <v>4</v>
      </c>
      <c r="D13" s="92"/>
      <c r="E13" s="92"/>
      <c r="G13" s="10"/>
      <c r="H13" s="10"/>
      <c r="J13" s="92"/>
      <c r="K13" s="92"/>
      <c r="L13" s="92"/>
      <c r="N13" s="26"/>
      <c r="O13" s="10"/>
      <c r="P13" s="12" t="s">
        <v>13</v>
      </c>
      <c r="Q13" s="92" t="s">
        <v>4</v>
      </c>
      <c r="R13" s="92"/>
      <c r="S13" s="92"/>
      <c r="U13" s="10"/>
      <c r="V13" s="10"/>
      <c r="X13" s="92"/>
      <c r="Y13" s="92"/>
      <c r="Z13" s="92"/>
      <c r="AB13" s="26"/>
      <c r="AC13" s="10"/>
      <c r="AD13" s="12" t="s">
        <v>13</v>
      </c>
      <c r="AE13" s="92" t="s">
        <v>4</v>
      </c>
      <c r="AF13" s="92"/>
      <c r="AG13" s="92"/>
      <c r="AI13" s="10"/>
      <c r="AJ13" s="10"/>
      <c r="AL13" s="92"/>
      <c r="AM13" s="92"/>
      <c r="AN13" s="92"/>
      <c r="AP13" s="26"/>
      <c r="AQ13" s="10"/>
      <c r="AR13" s="12" t="s">
        <v>13</v>
      </c>
      <c r="AS13" s="92" t="s">
        <v>4</v>
      </c>
      <c r="AT13" s="92"/>
      <c r="AU13" s="92"/>
      <c r="AW13" s="10"/>
      <c r="AX13" s="10"/>
      <c r="AZ13" s="92"/>
      <c r="BA13" s="92"/>
      <c r="BB13" s="92"/>
      <c r="BD13" s="26"/>
    </row>
    <row r="14" spans="1:56" s="14" customFormat="1" ht="37.5" customHeight="1">
      <c r="A14" s="13"/>
      <c r="B14" s="80">
        <f>A9+A12+H10+H11</f>
        <v>0</v>
      </c>
      <c r="C14" s="81" t="str">
        <f>C2</f>
        <v>CRUSEILLES</v>
      </c>
      <c r="D14" s="81" t="str">
        <f>IF(RANK(B14,B$14:B$18)=1,RANK(B14,B$14:B$18)&amp;"er",RANK(B14,B$14:B$18)&amp;"ème")</f>
        <v>1er</v>
      </c>
      <c r="E14" s="37">
        <f>RANK(B14,B$14:B$18)</f>
        <v>1</v>
      </c>
      <c r="F14" s="38">
        <f>COUNTIF(E$14:E$18,E14)</f>
        <v>5</v>
      </c>
      <c r="G14" s="86">
        <f>IF(J14&gt;0,J14,"")</f>
      </c>
      <c r="H14" s="87"/>
      <c r="J14" s="56">
        <f>IF(F14=1,E14,0)</f>
        <v>0</v>
      </c>
      <c r="K14" s="37"/>
      <c r="N14" s="27"/>
      <c r="O14" s="13"/>
      <c r="P14" s="80">
        <f>O9+O12+V10+V11</f>
        <v>0</v>
      </c>
      <c r="Q14" s="81" t="str">
        <f>Q2</f>
        <v>POISY1</v>
      </c>
      <c r="R14" s="81" t="str">
        <f>IF(RANK(P14,P$14:P$18)=1,RANK(P14,P$14:P$18)&amp;"er",RANK(P14,P$14:P$18)&amp;"ème")</f>
        <v>1er</v>
      </c>
      <c r="S14" s="37">
        <f>RANK(P14,P$14:P$18)</f>
        <v>1</v>
      </c>
      <c r="T14" s="38">
        <f>COUNTIF(S$14:S$18,S14)</f>
        <v>5</v>
      </c>
      <c r="U14" s="86">
        <f>IF(X14&gt;0,X14,"")</f>
      </c>
      <c r="V14" s="87"/>
      <c r="W14" s="37"/>
      <c r="X14" s="37">
        <f>IF(T14=1,S14,0)</f>
        <v>0</v>
      </c>
      <c r="Y14" s="38"/>
      <c r="AA14" s="16"/>
      <c r="AB14" s="27"/>
      <c r="AC14" s="13"/>
      <c r="AD14" s="80">
        <f>AC9+AC12+AJ10+AJ11</f>
        <v>0</v>
      </c>
      <c r="AE14" s="81" t="str">
        <f>AE2</f>
        <v>ST JORIOZ1</v>
      </c>
      <c r="AF14" s="81" t="str">
        <f>IF(RANK(AD14,AD$14:AD$18)=1,RANK(AD14,AD$14:AD$18)&amp;"er",RANK(AD14,AD$14:AD$18)&amp;"ème")</f>
        <v>1er</v>
      </c>
      <c r="AG14" s="37">
        <f>RANK(AD14,AD$14:AD$18)</f>
        <v>1</v>
      </c>
      <c r="AH14" s="38">
        <f>COUNTIF(AG$14:AG$18,AG14)</f>
        <v>5</v>
      </c>
      <c r="AI14" s="86">
        <f>IF(AL14&gt;0,AL14,"")</f>
      </c>
      <c r="AJ14" s="87"/>
      <c r="AK14" s="37"/>
      <c r="AL14" s="37">
        <f>IF(AH14=1,AG14,0)</f>
        <v>0</v>
      </c>
      <c r="AM14" s="38"/>
      <c r="AN14" s="37"/>
      <c r="AO14" s="16"/>
      <c r="AP14" s="27"/>
      <c r="AQ14" s="13"/>
      <c r="AR14" s="34">
        <f>AQ9+AQ12+AX10+AX11</f>
        <v>0</v>
      </c>
      <c r="AS14" s="15">
        <f>AS2</f>
        <v>0</v>
      </c>
      <c r="AT14" s="15" t="str">
        <f>IF(RANK(AR14,AR$14:AR$18)=1,RANK(AR14,AR$14:AR$18)&amp;"er",RANK(AR14,AR$14:AR$18)&amp;"ème")</f>
        <v>1er</v>
      </c>
      <c r="AV14" s="16"/>
      <c r="AW14" s="13"/>
      <c r="AX14" s="13"/>
      <c r="AY14" s="29"/>
      <c r="AZ14" s="15"/>
      <c r="BA14" s="15"/>
      <c r="BC14" s="16"/>
      <c r="BD14" s="27"/>
    </row>
    <row r="15" spans="1:56" s="14" customFormat="1" ht="37.5" customHeight="1">
      <c r="A15" s="13"/>
      <c r="B15" s="80">
        <f>A8+A10+N11+H12</f>
        <v>0</v>
      </c>
      <c r="C15" s="81" t="str">
        <f>C3</f>
        <v>BARRATTES1</v>
      </c>
      <c r="D15" s="81" t="str">
        <f>IF(RANK(B15,B$14:B$18)=1,RANK(B15,B$14:B$18)&amp;"er",RANK(B15,B$14:B$18)&amp;"ème")</f>
        <v>1er</v>
      </c>
      <c r="E15" s="37">
        <f>RANK(B15,B$14:B$18)</f>
        <v>1</v>
      </c>
      <c r="F15" s="38">
        <f>COUNTIF(E$14:E$18,E15)</f>
        <v>5</v>
      </c>
      <c r="G15" s="86">
        <f>IF(J15&gt;0,J15,"")</f>
      </c>
      <c r="H15" s="87"/>
      <c r="J15" s="56">
        <f>IF(F15=1,E15,0)</f>
        <v>0</v>
      </c>
      <c r="K15" s="37"/>
      <c r="N15" s="27"/>
      <c r="O15" s="13"/>
      <c r="P15" s="80">
        <f>O8+O10+AB11+V12</f>
        <v>0</v>
      </c>
      <c r="Q15" s="81" t="str">
        <f>Q3</f>
        <v>BLANCHARD1</v>
      </c>
      <c r="R15" s="81" t="str">
        <f>IF(RANK(P15,P$14:P$18)=1,RANK(P15,P$14:P$18)&amp;"er",RANK(P15,P$14:P$18)&amp;"ème")</f>
        <v>1er</v>
      </c>
      <c r="S15" s="37">
        <f>RANK(P15,P$14:P$18)</f>
        <v>1</v>
      </c>
      <c r="T15" s="38">
        <f>COUNTIF(S$14:S$18,S15)</f>
        <v>5</v>
      </c>
      <c r="U15" s="86">
        <f>IF(X15&gt;0,X15,"")</f>
      </c>
      <c r="V15" s="87"/>
      <c r="W15" s="37"/>
      <c r="X15" s="37">
        <f>IF(T15=1,S15,0)</f>
        <v>0</v>
      </c>
      <c r="Y15" s="38"/>
      <c r="AA15" s="16"/>
      <c r="AB15" s="27"/>
      <c r="AC15" s="13"/>
      <c r="AD15" s="80">
        <f>AC8+AC10+AP11+AJ12</f>
        <v>0</v>
      </c>
      <c r="AE15" s="81" t="str">
        <f>AE3</f>
        <v>SEYNOD</v>
      </c>
      <c r="AF15" s="81" t="str">
        <f>IF(RANK(AD15,AD$14:AD$18)=1,RANK(AD15,AD$14:AD$18)&amp;"er",RANK(AD15,AD$14:AD$18)&amp;"ème")</f>
        <v>1er</v>
      </c>
      <c r="AG15" s="37">
        <f>RANK(AD15,AD$14:AD$18)</f>
        <v>1</v>
      </c>
      <c r="AH15" s="38">
        <f>COUNTIF(AG$14:AG$18,AG15)</f>
        <v>5</v>
      </c>
      <c r="AI15" s="86">
        <f>IF(AL15&gt;0,AL15,"")</f>
      </c>
      <c r="AJ15" s="87"/>
      <c r="AK15" s="37"/>
      <c r="AL15" s="37">
        <f>IF(AH15=1,AG15,0)</f>
        <v>0</v>
      </c>
      <c r="AM15" s="38"/>
      <c r="AN15" s="37"/>
      <c r="AO15" s="16"/>
      <c r="AP15" s="27"/>
      <c r="AQ15" s="13"/>
      <c r="AR15" s="34">
        <f>AQ8+AQ10+BD11+AX12</f>
        <v>0</v>
      </c>
      <c r="AS15" s="15">
        <f>AS3</f>
        <v>0</v>
      </c>
      <c r="AT15" s="15" t="str">
        <f>IF(RANK(AR15,AR$14:AR$18)=1,RANK(AR15,AR$14:AR$18)&amp;"er",RANK(AR15,AR$14:AR$18)&amp;"ème")</f>
        <v>1er</v>
      </c>
      <c r="AV15" s="16"/>
      <c r="AW15" s="13"/>
      <c r="AX15" s="13"/>
      <c r="AY15" s="29"/>
      <c r="AZ15" s="15"/>
      <c r="BA15" s="15"/>
      <c r="BC15" s="16"/>
      <c r="BD15" s="27"/>
    </row>
    <row r="16" spans="1:56" s="14" customFormat="1" ht="37.5" customHeight="1">
      <c r="A16" s="13"/>
      <c r="B16" s="80">
        <f>G9+A11+H8+N12</f>
        <v>0</v>
      </c>
      <c r="C16" s="81" t="str">
        <f>C4</f>
        <v>FRANGY</v>
      </c>
      <c r="D16" s="81" t="str">
        <f>IF(RANK(B16,B$14:B$18)=1,RANK(B16,B$14:B$18)&amp;"er",RANK(B16,B$14:B$18)&amp;"ème")</f>
        <v>1er</v>
      </c>
      <c r="E16" s="37">
        <f>RANK(B16,B$14:B$18)</f>
        <v>1</v>
      </c>
      <c r="F16" s="38">
        <f>COUNTIF(E$14:E$18,E16)</f>
        <v>5</v>
      </c>
      <c r="G16" s="86">
        <f>IF(J16&gt;0,J16,"")</f>
      </c>
      <c r="H16" s="87"/>
      <c r="J16" s="56">
        <f>IF(F16=1,E16,0)</f>
        <v>0</v>
      </c>
      <c r="K16" s="37"/>
      <c r="N16" s="27"/>
      <c r="O16" s="13"/>
      <c r="P16" s="80">
        <f>U9+O11+V8+AB12</f>
        <v>0</v>
      </c>
      <c r="Q16" s="81" t="str">
        <f>Q4</f>
        <v>FAVERGES</v>
      </c>
      <c r="R16" s="81" t="str">
        <f>IF(RANK(P16,P$14:P$18)=1,RANK(P16,P$14:P$18)&amp;"er",RANK(P16,P$14:P$18)&amp;"ème")</f>
        <v>1er</v>
      </c>
      <c r="S16" s="37">
        <f>RANK(P16,P$14:P$18)</f>
        <v>1</v>
      </c>
      <c r="T16" s="38">
        <f>COUNTIF(S$14:S$18,S16)</f>
        <v>5</v>
      </c>
      <c r="U16" s="86">
        <f>IF(X16&gt;0,X16,"")</f>
      </c>
      <c r="V16" s="87"/>
      <c r="W16" s="37"/>
      <c r="X16" s="37">
        <f>IF(T16=1,S16,0)</f>
        <v>0</v>
      </c>
      <c r="Y16" s="38"/>
      <c r="AA16" s="16"/>
      <c r="AB16" s="27"/>
      <c r="AC16" s="13"/>
      <c r="AD16" s="80">
        <f>AI9+AC11+AJ8+AP12</f>
        <v>0</v>
      </c>
      <c r="AE16" s="81" t="str">
        <f>AE4</f>
        <v>BALMETTES</v>
      </c>
      <c r="AF16" s="81" t="str">
        <f>IF(RANK(AD16,AD$14:AD$18)=1,RANK(AD16,AD$14:AD$18)&amp;"er",RANK(AD16,AD$14:AD$18)&amp;"ème")</f>
        <v>1er</v>
      </c>
      <c r="AG16" s="37">
        <f>RANK(AD16,AD$14:AD$18)</f>
        <v>1</v>
      </c>
      <c r="AH16" s="38">
        <f>COUNTIF(AG$14:AG$18,AG16)</f>
        <v>5</v>
      </c>
      <c r="AI16" s="86">
        <f>IF(AL16&gt;0,AL16,"")</f>
      </c>
      <c r="AJ16" s="87"/>
      <c r="AK16" s="37"/>
      <c r="AL16" s="37">
        <f>IF(AH16=1,AG16,0)</f>
        <v>0</v>
      </c>
      <c r="AM16" s="38"/>
      <c r="AN16" s="37"/>
      <c r="AO16" s="16"/>
      <c r="AP16" s="27"/>
      <c r="AQ16" s="13"/>
      <c r="AR16" s="34">
        <f>AW9+AQ11+AX8+BD12</f>
        <v>0</v>
      </c>
      <c r="AS16" s="15">
        <f>AS4</f>
        <v>0</v>
      </c>
      <c r="AT16" s="15" t="str">
        <f>IF(RANK(AR16,AR$14:AR$18)=1,RANK(AR16,AR$14:AR$18)&amp;"er",RANK(AR16,AR$14:AR$18)&amp;"ème")</f>
        <v>1er</v>
      </c>
      <c r="AV16" s="16"/>
      <c r="AW16" s="13"/>
      <c r="AX16" s="13"/>
      <c r="AY16" s="29"/>
      <c r="AZ16" s="15"/>
      <c r="BA16" s="15"/>
      <c r="BC16" s="16"/>
      <c r="BD16" s="27"/>
    </row>
    <row r="17" spans="1:56" s="14" customFormat="1" ht="37.5" customHeight="1">
      <c r="A17" s="13"/>
      <c r="B17" s="80">
        <f>G10+G12+H9+N8</f>
        <v>0</v>
      </c>
      <c r="C17" s="81" t="str">
        <f>C5</f>
        <v>BLANCHARD2</v>
      </c>
      <c r="D17" s="81" t="str">
        <f>IF(RANK(B17,B$14:B$18)=1,RANK(B17,B$14:B$18)&amp;"er",RANK(B17,B$14:B$18)&amp;"ème")</f>
        <v>1er</v>
      </c>
      <c r="E17" s="37">
        <f>RANK(B17,B$14:B$18)</f>
        <v>1</v>
      </c>
      <c r="F17" s="38">
        <f>COUNTIF(E$14:E$18,E17)</f>
        <v>5</v>
      </c>
      <c r="G17" s="86">
        <f>IF(J17&gt;0,J17,"")</f>
      </c>
      <c r="H17" s="87"/>
      <c r="J17" s="56">
        <f>IF(F17=1,E17,0)</f>
        <v>0</v>
      </c>
      <c r="K17" s="37"/>
      <c r="N17" s="27"/>
      <c r="O17" s="13"/>
      <c r="P17" s="80">
        <f>U10+U12+V9+AB8</f>
        <v>0</v>
      </c>
      <c r="Q17" s="81" t="str">
        <f>Q5</f>
        <v>ST JORIOZ2</v>
      </c>
      <c r="R17" s="81" t="str">
        <f>IF(RANK(P17,P$14:P$18)=1,RANK(P17,P$14:P$18)&amp;"er",RANK(P17,P$14:P$18)&amp;"ème")</f>
        <v>1er</v>
      </c>
      <c r="S17" s="37">
        <f>RANK(P17,P$14:P$18)</f>
        <v>1</v>
      </c>
      <c r="T17" s="38">
        <f>COUNTIF(S$14:S$18,S17)</f>
        <v>5</v>
      </c>
      <c r="U17" s="86">
        <f>IF(X17&gt;0,X17,"")</f>
      </c>
      <c r="V17" s="87"/>
      <c r="W17" s="37"/>
      <c r="X17" s="37">
        <f>IF(T17=1,S17,0)</f>
        <v>0</v>
      </c>
      <c r="Y17" s="38"/>
      <c r="AA17" s="16"/>
      <c r="AB17" s="27"/>
      <c r="AC17" s="13"/>
      <c r="AD17" s="80">
        <f>AI10+AI12+AJ9+AP8</f>
        <v>0</v>
      </c>
      <c r="AE17" s="81" t="str">
        <f>AE5</f>
        <v>MEYTHET</v>
      </c>
      <c r="AF17" s="81" t="str">
        <f>IF(RANK(AD17,AD$14:AD$18)=1,RANK(AD17,AD$14:AD$18)&amp;"er",RANK(AD17,AD$14:AD$18)&amp;"ème")</f>
        <v>1er</v>
      </c>
      <c r="AG17" s="37">
        <f>RANK(AD17,AD$14:AD$18)</f>
        <v>1</v>
      </c>
      <c r="AH17" s="38">
        <f>COUNTIF(AG$14:AG$18,AG17)</f>
        <v>5</v>
      </c>
      <c r="AI17" s="86">
        <f>IF(AL17&gt;0,AL17,"")</f>
      </c>
      <c r="AJ17" s="87"/>
      <c r="AK17" s="37"/>
      <c r="AL17" s="37">
        <f>IF(AH17=1,AG17,0)</f>
        <v>0</v>
      </c>
      <c r="AM17" s="38"/>
      <c r="AN17" s="37"/>
      <c r="AO17" s="16"/>
      <c r="AP17" s="27"/>
      <c r="AQ17" s="13"/>
      <c r="AR17" s="34">
        <f>AW10+AW12+AX9+BD8</f>
        <v>0</v>
      </c>
      <c r="AS17" s="15">
        <f>AS5</f>
        <v>0</v>
      </c>
      <c r="AT17" s="15" t="str">
        <f>IF(RANK(AR17,AR$14:AR$18)=1,RANK(AR17,AR$14:AR$18)&amp;"er",RANK(AR17,AR$14:AR$18)&amp;"ème")</f>
        <v>1er</v>
      </c>
      <c r="AV17" s="16"/>
      <c r="AW17" s="13"/>
      <c r="AX17" s="13"/>
      <c r="AY17" s="29"/>
      <c r="AZ17" s="15"/>
      <c r="BA17" s="15"/>
      <c r="BC17" s="16"/>
      <c r="BD17" s="27"/>
    </row>
    <row r="18" spans="1:56" s="14" customFormat="1" ht="37.5" customHeight="1">
      <c r="A18" s="13"/>
      <c r="B18" s="80">
        <f>G8+G11+N9+N10</f>
        <v>0</v>
      </c>
      <c r="C18" s="81" t="str">
        <f>C6</f>
        <v>POISY2</v>
      </c>
      <c r="D18" s="81" t="str">
        <f>IF(RANK(B18,B$14:B$18)=1,RANK(B18,B$14:B$18)&amp;"er",RANK(B18,B$14:B$18)&amp;"ème")</f>
        <v>1er</v>
      </c>
      <c r="E18" s="37">
        <f>RANK(B18,B$14:B$18)</f>
        <v>1</v>
      </c>
      <c r="F18" s="38">
        <f>COUNTIF(E$14:E$18,E18)</f>
        <v>5</v>
      </c>
      <c r="G18" s="86">
        <f>IF(J18&gt;0,J18,"")</f>
      </c>
      <c r="H18" s="87"/>
      <c r="J18" s="56">
        <f>IF(F18=1,E18,0)</f>
        <v>0</v>
      </c>
      <c r="K18" s="37"/>
      <c r="N18" s="27"/>
      <c r="O18" s="13"/>
      <c r="P18" s="80">
        <f>U8+U11+AB9+AB10</f>
        <v>0</v>
      </c>
      <c r="Q18" s="81" t="str">
        <f>Q6</f>
        <v>BARRATTES2</v>
      </c>
      <c r="R18" s="81" t="str">
        <f>IF(RANK(P18,P$14:P$18)=1,RANK(P18,P$14:P$18)&amp;"er",RANK(P18,P$14:P$18)&amp;"ème")</f>
        <v>1er</v>
      </c>
      <c r="S18" s="37">
        <f>RANK(P18,P$14:P$18)</f>
        <v>1</v>
      </c>
      <c r="T18" s="38">
        <f>COUNTIF(S$14:S$18,S18)</f>
        <v>5</v>
      </c>
      <c r="U18" s="86">
        <f>IF(X18&gt;0,X18,"")</f>
      </c>
      <c r="V18" s="87"/>
      <c r="W18" s="37"/>
      <c r="X18" s="37">
        <f>IF(T18=1,S18,0)</f>
        <v>0</v>
      </c>
      <c r="Y18" s="38"/>
      <c r="AA18" s="16"/>
      <c r="AB18" s="27"/>
      <c r="AC18" s="13"/>
      <c r="AD18" s="80">
        <f>AI8+AI11+AP9+AP10</f>
        <v>0</v>
      </c>
      <c r="AE18" s="81" t="str">
        <f>AE6</f>
        <v>BLANCHARD3</v>
      </c>
      <c r="AF18" s="81" t="str">
        <f>IF(RANK(AD18,AD$14:AD$18)=1,RANK(AD18,AD$14:AD$18)&amp;"er",RANK(AD18,AD$14:AD$18)&amp;"ème")</f>
        <v>1er</v>
      </c>
      <c r="AG18" s="37">
        <f>RANK(AD18,AD$14:AD$18)</f>
        <v>1</v>
      </c>
      <c r="AH18" s="38">
        <f>COUNTIF(AG$14:AG$18,AG18)</f>
        <v>5</v>
      </c>
      <c r="AI18" s="86">
        <f>IF(AL18&gt;0,AL18,"")</f>
      </c>
      <c r="AJ18" s="87"/>
      <c r="AK18" s="37"/>
      <c r="AL18" s="37">
        <f>IF(AH18=1,AG18,0)</f>
        <v>0</v>
      </c>
      <c r="AM18" s="38"/>
      <c r="AN18" s="37"/>
      <c r="AO18" s="16"/>
      <c r="AP18" s="27"/>
      <c r="AQ18" s="13"/>
      <c r="AR18" s="34">
        <f>AW8+AW11+BD9+BD10</f>
        <v>0</v>
      </c>
      <c r="AS18" s="15">
        <f>AS6</f>
        <v>0</v>
      </c>
      <c r="AT18" s="15" t="str">
        <f>IF(RANK(AR18,AR$14:AR$18)=1,RANK(AR18,AR$14:AR$18)&amp;"er",RANK(AR18,AR$14:AR$18)&amp;"ème")</f>
        <v>1er</v>
      </c>
      <c r="AV18" s="16"/>
      <c r="AW18" s="13"/>
      <c r="AX18" s="13"/>
      <c r="AY18" s="29"/>
      <c r="AZ18" s="15"/>
      <c r="BA18" s="15"/>
      <c r="BC18" s="16"/>
      <c r="BD18" s="27"/>
    </row>
    <row r="19" spans="1:56" s="63" customFormat="1" ht="37.5" customHeight="1">
      <c r="A19" s="62"/>
      <c r="B19" s="82" t="s">
        <v>15</v>
      </c>
      <c r="C19" s="88" t="s">
        <v>14</v>
      </c>
      <c r="D19" s="88"/>
      <c r="E19" s="88"/>
      <c r="G19" s="62"/>
      <c r="H19" s="62"/>
      <c r="J19" s="88"/>
      <c r="K19" s="88"/>
      <c r="L19" s="88"/>
      <c r="N19" s="64"/>
      <c r="O19" s="62"/>
      <c r="P19" s="82" t="s">
        <v>15</v>
      </c>
      <c r="Q19" s="88" t="s">
        <v>14</v>
      </c>
      <c r="R19" s="88"/>
      <c r="S19" s="88"/>
      <c r="U19" s="62"/>
      <c r="V19" s="62"/>
      <c r="X19" s="88"/>
      <c r="Y19" s="88"/>
      <c r="Z19" s="88"/>
      <c r="AB19" s="64"/>
      <c r="AC19" s="62"/>
      <c r="AD19" s="82" t="s">
        <v>15</v>
      </c>
      <c r="AE19" s="88" t="s">
        <v>14</v>
      </c>
      <c r="AF19" s="88"/>
      <c r="AG19" s="88"/>
      <c r="AI19" s="62"/>
      <c r="AJ19" s="62"/>
      <c r="AL19" s="88"/>
      <c r="AM19" s="88"/>
      <c r="AN19" s="88"/>
      <c r="AP19" s="64"/>
      <c r="AQ19" s="62"/>
      <c r="AR19" s="61" t="s">
        <v>15</v>
      </c>
      <c r="AS19" s="88" t="s">
        <v>14</v>
      </c>
      <c r="AT19" s="88"/>
      <c r="AU19" s="88"/>
      <c r="AW19" s="62"/>
      <c r="AX19" s="62"/>
      <c r="AZ19" s="88"/>
      <c r="BA19" s="88"/>
      <c r="BB19" s="88"/>
      <c r="BD19" s="64"/>
    </row>
    <row r="20" spans="1:56" s="14" customFormat="1" ht="37.5" customHeight="1">
      <c r="A20" s="13"/>
      <c r="B20" s="80">
        <f>B9+B12+I10+I11-M10-M11-F9-F12</f>
        <v>0</v>
      </c>
      <c r="C20" s="81" t="str">
        <f>C14</f>
        <v>CRUSEILLES</v>
      </c>
      <c r="D20" s="81" t="str">
        <f>IF(RANK(B20,B$20:B$24)=1,RANK(B20,B$20:B$24)&amp;"er",RANK(B20,B$20:B$24)&amp;"ème")</f>
        <v>1er</v>
      </c>
      <c r="E20" s="16"/>
      <c r="F20" s="16"/>
      <c r="G20" s="13" t="s">
        <v>25</v>
      </c>
      <c r="H20" s="13"/>
      <c r="J20" s="56"/>
      <c r="K20" s="38">
        <f>G14</f>
      </c>
      <c r="L20" s="51"/>
      <c r="M20" s="16"/>
      <c r="N20" s="27"/>
      <c r="O20" s="13"/>
      <c r="P20" s="80">
        <f>P9+P12+W10+W11-AA10-AA11-T9-T12</f>
        <v>0</v>
      </c>
      <c r="Q20" s="81" t="str">
        <f>Q14</f>
        <v>POISY1</v>
      </c>
      <c r="R20" s="81" t="str">
        <f>IF(RANK(P20,P$20:P$24)=1,RANK(P20,P$20:P$24)&amp;"er",RANK(P20,P$20:P$24)&amp;"ème")</f>
        <v>1er</v>
      </c>
      <c r="S20" s="16"/>
      <c r="T20" s="16"/>
      <c r="U20" s="13"/>
      <c r="V20" s="13"/>
      <c r="X20" s="52"/>
      <c r="Y20" s="52">
        <f>U14</f>
      </c>
      <c r="Z20" s="53"/>
      <c r="AA20" s="16"/>
      <c r="AB20" s="27"/>
      <c r="AC20" s="13"/>
      <c r="AD20" s="80">
        <f>AD9+AD12+AK10+AK11-AO10-AO11-AH9-AH12</f>
        <v>0</v>
      </c>
      <c r="AE20" s="81" t="str">
        <f>AE14</f>
        <v>ST JORIOZ1</v>
      </c>
      <c r="AF20" s="81" t="str">
        <f>IF(RANK(AD20,AD$20:AD$24)=1,RANK(AD20,AD$20:AD$24)&amp;"er",RANK(AD20,AD$20:AD$24)&amp;"ème")</f>
        <v>1er</v>
      </c>
      <c r="AG20" s="16"/>
      <c r="AH20" s="16"/>
      <c r="AI20" s="13"/>
      <c r="AJ20" s="13"/>
      <c r="AL20" s="38"/>
      <c r="AM20" s="38">
        <f>AI14</f>
      </c>
      <c r="AN20" s="51"/>
      <c r="AO20" s="16"/>
      <c r="AP20" s="27"/>
      <c r="AQ20" s="13"/>
      <c r="AR20" s="15">
        <f>AR9+AR12+AY10+AY11-BC10-BC11-AV9-AV12</f>
        <v>0</v>
      </c>
      <c r="AS20" s="15">
        <f>AS14</f>
        <v>0</v>
      </c>
      <c r="AT20" s="15" t="str">
        <f>IF(RANK(AR20,AR$20:AR$24)=1,RANK(AR20,AR$20:AR$24)&amp;"er",RANK(AR20,AR$20:AR$24)&amp;"ème")</f>
        <v>1er</v>
      </c>
      <c r="AU20" s="16"/>
      <c r="AV20" s="16"/>
      <c r="AW20" s="13"/>
      <c r="AX20" s="13"/>
      <c r="AZ20" s="15"/>
      <c r="BA20" s="15"/>
      <c r="BB20" s="16"/>
      <c r="BC20" s="16"/>
      <c r="BD20" s="27"/>
    </row>
    <row r="21" spans="1:56" s="14" customFormat="1" ht="37.5" customHeight="1">
      <c r="A21" s="13"/>
      <c r="B21" s="80">
        <f>B8+B10+I12+M11-I11-M12-F10-F8</f>
        <v>0</v>
      </c>
      <c r="C21" s="81" t="str">
        <f>C15</f>
        <v>BARRATTES1</v>
      </c>
      <c r="D21" s="81" t="str">
        <f>IF(RANK(B21,B$20:B$24)=1,RANK(B21,B$20:B$24)&amp;"er",RANK(B21,B$20:B$24)&amp;"ème")</f>
        <v>1er</v>
      </c>
      <c r="E21" s="16"/>
      <c r="F21" s="16"/>
      <c r="G21" s="13"/>
      <c r="H21" s="13"/>
      <c r="J21" s="56"/>
      <c r="K21" s="38">
        <f>G15</f>
      </c>
      <c r="L21" s="51"/>
      <c r="M21" s="16"/>
      <c r="N21" s="27"/>
      <c r="O21" s="13"/>
      <c r="P21" s="80">
        <f>P8+P10+W12+AA11-W11-AA12-T10-T8</f>
        <v>0</v>
      </c>
      <c r="Q21" s="81" t="str">
        <f>Q15</f>
        <v>BLANCHARD1</v>
      </c>
      <c r="R21" s="81" t="str">
        <f>IF(RANK(P21,P$20:P$24)=1,RANK(P21,P$20:P$24)&amp;"er",RANK(P21,P$20:P$24)&amp;"ème")</f>
        <v>1er</v>
      </c>
      <c r="S21" s="16"/>
      <c r="T21" s="16"/>
      <c r="U21" s="13"/>
      <c r="V21" s="13"/>
      <c r="X21" s="52"/>
      <c r="Y21" s="52">
        <f>U15</f>
      </c>
      <c r="Z21" s="53"/>
      <c r="AA21" s="16"/>
      <c r="AB21" s="27"/>
      <c r="AC21" s="13"/>
      <c r="AD21" s="80">
        <f>AD8+AD10+AK12+AO11-AK11-AO12-AH10-AH8</f>
        <v>0</v>
      </c>
      <c r="AE21" s="81" t="str">
        <f>AE15</f>
        <v>SEYNOD</v>
      </c>
      <c r="AF21" s="81" t="str">
        <f>IF(RANK(AD21,AD$20:AD$24)=1,RANK(AD21,AD$20:AD$24)&amp;"er",RANK(AD21,AD$20:AD$24)&amp;"ème")</f>
        <v>1er</v>
      </c>
      <c r="AG21" s="16"/>
      <c r="AH21" s="16"/>
      <c r="AI21" s="13"/>
      <c r="AJ21" s="13"/>
      <c r="AL21" s="38"/>
      <c r="AM21" s="38">
        <f>AI15</f>
      </c>
      <c r="AN21" s="51"/>
      <c r="AO21" s="16"/>
      <c r="AP21" s="27"/>
      <c r="AQ21" s="13"/>
      <c r="AR21" s="15">
        <f>AR8+AR10+AY12+BC11-AY11-BC12-AV10-AV8</f>
        <v>0</v>
      </c>
      <c r="AS21" s="15">
        <f>AS15</f>
        <v>0</v>
      </c>
      <c r="AT21" s="15" t="str">
        <f>IF(RANK(AR21,AR$20:AR$24)=1,RANK(AR21,AR$20:AR$24)&amp;"er",RANK(AR21,AR$20:AR$24)&amp;"ème")</f>
        <v>1er</v>
      </c>
      <c r="AU21" s="16"/>
      <c r="AV21" s="16"/>
      <c r="AW21" s="13"/>
      <c r="AX21" s="13"/>
      <c r="AZ21" s="15"/>
      <c r="BA21" s="15"/>
      <c r="BB21" s="16"/>
      <c r="BC21" s="16"/>
      <c r="BD21" s="27"/>
    </row>
    <row r="22" spans="1:56" s="14" customFormat="1" ht="37.5" customHeight="1">
      <c r="A22" s="13"/>
      <c r="B22" s="80">
        <f>F9+B11+M12+I8-M8-I12-F11-B9</f>
        <v>0</v>
      </c>
      <c r="C22" s="81" t="str">
        <f>C16</f>
        <v>FRANGY</v>
      </c>
      <c r="D22" s="81" t="str">
        <f>IF(RANK(B22,B$20:B$24)=1,RANK(B22,B$20:B$24)&amp;"er",RANK(B22,B$20:B$24)&amp;"ème")</f>
        <v>1er</v>
      </c>
      <c r="E22" s="16"/>
      <c r="F22" s="16"/>
      <c r="G22" s="13"/>
      <c r="H22" s="13"/>
      <c r="J22" s="56"/>
      <c r="K22" s="38">
        <f>G16</f>
      </c>
      <c r="L22" s="51"/>
      <c r="M22" s="16"/>
      <c r="N22" s="27"/>
      <c r="O22" s="13"/>
      <c r="P22" s="80">
        <f>T9+P11+AA12+W8-AA8-W12-T11-P9</f>
        <v>0</v>
      </c>
      <c r="Q22" s="81" t="str">
        <f>Q16</f>
        <v>FAVERGES</v>
      </c>
      <c r="R22" s="81" t="str">
        <f>IF(RANK(P22,P$20:P$24)=1,RANK(P22,P$20:P$24)&amp;"er",RANK(P22,P$20:P$24)&amp;"ème")</f>
        <v>1er</v>
      </c>
      <c r="S22" s="16"/>
      <c r="T22" s="16"/>
      <c r="U22" s="13"/>
      <c r="V22" s="13"/>
      <c r="X22" s="52"/>
      <c r="Y22" s="52">
        <f>U16</f>
      </c>
      <c r="Z22" s="53"/>
      <c r="AA22" s="16"/>
      <c r="AB22" s="27"/>
      <c r="AC22" s="13"/>
      <c r="AD22" s="80">
        <f>AH9+AD11+AO12+AK8-AO8-AK12-AH11-AD9</f>
        <v>0</v>
      </c>
      <c r="AE22" s="81" t="str">
        <f>AE16</f>
        <v>BALMETTES</v>
      </c>
      <c r="AF22" s="81" t="str">
        <f>IF(RANK(AD22,AD$20:AD$24)=1,RANK(AD22,AD$20:AD$24)&amp;"er",RANK(AD22,AD$20:AD$24)&amp;"ème")</f>
        <v>1er</v>
      </c>
      <c r="AG22" s="16"/>
      <c r="AH22" s="16"/>
      <c r="AI22" s="13"/>
      <c r="AJ22" s="13"/>
      <c r="AL22" s="38"/>
      <c r="AM22" s="38">
        <f>AI16</f>
      </c>
      <c r="AN22" s="51"/>
      <c r="AO22" s="16"/>
      <c r="AP22" s="27"/>
      <c r="AQ22" s="13"/>
      <c r="AR22" s="15">
        <f>AV9+AR11+BC12+AY8-BC8-AY12-AV11-AR9</f>
        <v>0</v>
      </c>
      <c r="AS22" s="15">
        <f>AS16</f>
        <v>0</v>
      </c>
      <c r="AT22" s="15" t="str">
        <f>IF(RANK(AR22,AR$20:AR$24)=1,RANK(AR22,AR$20:AR$24)&amp;"er",RANK(AR22,AR$20:AR$24)&amp;"ème")</f>
        <v>1er</v>
      </c>
      <c r="AU22" s="16"/>
      <c r="AV22" s="16"/>
      <c r="AW22" s="13"/>
      <c r="AX22" s="13"/>
      <c r="AZ22" s="15"/>
      <c r="BA22" s="15"/>
      <c r="BB22" s="16"/>
      <c r="BC22" s="16"/>
      <c r="BD22" s="27"/>
    </row>
    <row r="23" spans="1:56" s="14" customFormat="1" ht="37.5" customHeight="1">
      <c r="A23" s="13"/>
      <c r="B23" s="80">
        <f>F10+F12+I9+M8-I8-M9-B10-B12</f>
        <v>0</v>
      </c>
      <c r="C23" s="81" t="str">
        <f>C17</f>
        <v>BLANCHARD2</v>
      </c>
      <c r="D23" s="81" t="str">
        <f>IF(RANK(B23,B$20:B$24)=1,RANK(B23,B$20:B$24)&amp;"er",RANK(B23,B$20:B$24)&amp;"ème")</f>
        <v>1er</v>
      </c>
      <c r="E23" s="16"/>
      <c r="F23" s="16"/>
      <c r="G23" s="13"/>
      <c r="H23" s="13"/>
      <c r="J23" s="56"/>
      <c r="K23" s="38">
        <f>G17</f>
      </c>
      <c r="L23" s="51"/>
      <c r="M23" s="16"/>
      <c r="N23" s="27"/>
      <c r="O23" s="13"/>
      <c r="P23" s="80">
        <f>T10+T12+W9+AA8-W8-AA9-P10-P12</f>
        <v>0</v>
      </c>
      <c r="Q23" s="81" t="str">
        <f>Q17</f>
        <v>ST JORIOZ2</v>
      </c>
      <c r="R23" s="81" t="str">
        <f>IF(RANK(P23,P$20:P$24)=1,RANK(P23,P$20:P$24)&amp;"er",RANK(P23,P$20:P$24)&amp;"ème")</f>
        <v>1er</v>
      </c>
      <c r="S23" s="16"/>
      <c r="T23" s="16"/>
      <c r="U23" s="13"/>
      <c r="V23" s="13"/>
      <c r="X23" s="52"/>
      <c r="Y23" s="52">
        <f>U17</f>
      </c>
      <c r="Z23" s="53"/>
      <c r="AA23" s="16"/>
      <c r="AB23" s="27"/>
      <c r="AC23" s="13"/>
      <c r="AD23" s="80">
        <f>AH10+AH12+AK9+AO8-AK8-AO9-AD10-AD12</f>
        <v>0</v>
      </c>
      <c r="AE23" s="81" t="str">
        <f>AE17</f>
        <v>MEYTHET</v>
      </c>
      <c r="AF23" s="81" t="str">
        <f>IF(RANK(AD23,AD$20:AD$24)=1,RANK(AD23,AD$20:AD$24)&amp;"er",RANK(AD23,AD$20:AD$24)&amp;"ème")</f>
        <v>1er</v>
      </c>
      <c r="AG23" s="16"/>
      <c r="AH23" s="16"/>
      <c r="AI23" s="13"/>
      <c r="AJ23" s="13"/>
      <c r="AL23" s="38"/>
      <c r="AM23" s="38">
        <f>AI17</f>
      </c>
      <c r="AN23" s="51"/>
      <c r="AO23" s="16"/>
      <c r="AP23" s="27"/>
      <c r="AQ23" s="13"/>
      <c r="AR23" s="15">
        <f>AV10+AV12+AY9+BC8-AY8-BC9-AR10-AR12</f>
        <v>0</v>
      </c>
      <c r="AS23" s="15">
        <f>AS17</f>
        <v>0</v>
      </c>
      <c r="AT23" s="15" t="str">
        <f>IF(RANK(AR23,AR$20:AR$24)=1,RANK(AR23,AR$20:AR$24)&amp;"er",RANK(AR23,AR$20:AR$24)&amp;"ème")</f>
        <v>1er</v>
      </c>
      <c r="AU23" s="16"/>
      <c r="AV23" s="16"/>
      <c r="AW23" s="13"/>
      <c r="AX23" s="13"/>
      <c r="AZ23" s="15"/>
      <c r="BA23" s="15"/>
      <c r="BB23" s="16"/>
      <c r="BC23" s="16"/>
      <c r="BD23" s="27"/>
    </row>
    <row r="24" spans="1:56" s="22" customFormat="1" ht="37.5" customHeight="1">
      <c r="A24" s="21"/>
      <c r="B24" s="80">
        <f>F8+F11+M9+M10-I10-I9-B8-B11</f>
        <v>0</v>
      </c>
      <c r="C24" s="81" t="str">
        <f>C18</f>
        <v>POISY2</v>
      </c>
      <c r="D24" s="81" t="str">
        <f>IF(RANK(B24,B$20:B$24)=1,RANK(B24,B$20:B$24)&amp;"er",RANK(B24,B$20:B$24)&amp;"ème")</f>
        <v>1er</v>
      </c>
      <c r="E24" s="15"/>
      <c r="F24" s="14"/>
      <c r="G24" s="21"/>
      <c r="H24" s="21"/>
      <c r="I24" s="14"/>
      <c r="J24" s="56"/>
      <c r="K24" s="38">
        <f>G18</f>
      </c>
      <c r="L24" s="38"/>
      <c r="M24" s="14"/>
      <c r="N24" s="28"/>
      <c r="O24" s="21"/>
      <c r="P24" s="80">
        <f>T8+T11+AA9+AA10-W10-W9-P8-P11</f>
        <v>0</v>
      </c>
      <c r="Q24" s="81" t="str">
        <f>Q18</f>
        <v>BARRATTES2</v>
      </c>
      <c r="R24" s="81" t="str">
        <f>IF(RANK(P24,P$20:P$24)=1,RANK(P24,P$20:P$24)&amp;"er",RANK(P24,P$20:P$24)&amp;"ème")</f>
        <v>1er</v>
      </c>
      <c r="S24" s="15"/>
      <c r="T24" s="14"/>
      <c r="U24" s="21"/>
      <c r="V24" s="21"/>
      <c r="W24" s="14"/>
      <c r="X24" s="52"/>
      <c r="Y24" s="52">
        <f>U18</f>
      </c>
      <c r="Z24" s="52"/>
      <c r="AA24" s="14"/>
      <c r="AB24" s="28"/>
      <c r="AC24" s="21"/>
      <c r="AD24" s="80">
        <f>AH8+AH11+AO9+AO10-AK10-AK9-AD8-AD11</f>
        <v>0</v>
      </c>
      <c r="AE24" s="81" t="str">
        <f>AE18</f>
        <v>BLANCHARD3</v>
      </c>
      <c r="AF24" s="81" t="str">
        <f>IF(RANK(AD24,AD$20:AD$24)=1,RANK(AD24,AD$20:AD$24)&amp;"er",RANK(AD24,AD$20:AD$24)&amp;"ème")</f>
        <v>1er</v>
      </c>
      <c r="AG24" s="15"/>
      <c r="AH24" s="14"/>
      <c r="AI24" s="21"/>
      <c r="AJ24" s="21"/>
      <c r="AK24" s="14"/>
      <c r="AL24" s="38"/>
      <c r="AM24" s="38">
        <f>AI18</f>
      </c>
      <c r="AN24" s="38"/>
      <c r="AO24" s="14"/>
      <c r="AP24" s="28"/>
      <c r="AQ24" s="21"/>
      <c r="AR24" s="15">
        <f>AV8+AV11+BC9+BC10-AY10-AY9-AR8-AR11</f>
        <v>0</v>
      </c>
      <c r="AS24" s="15">
        <f>AS18</f>
        <v>0</v>
      </c>
      <c r="AT24" s="15" t="str">
        <f>IF(RANK(AR24,AR$20:AR$24)=1,RANK(AR24,AR$20:AR$24)&amp;"er",RANK(AR24,AR$20:AR$24)&amp;"ème")</f>
        <v>1er</v>
      </c>
      <c r="AU24" s="15"/>
      <c r="AV24" s="14"/>
      <c r="AW24" s="21"/>
      <c r="AX24" s="21"/>
      <c r="AY24" s="14"/>
      <c r="AZ24" s="15"/>
      <c r="BA24" s="15"/>
      <c r="BB24" s="15"/>
      <c r="BC24" s="14"/>
      <c r="BD24" s="28"/>
    </row>
    <row r="25" spans="1:56" s="2" customFormat="1" ht="39" customHeight="1">
      <c r="A25" s="18"/>
      <c r="B25" s="31"/>
      <c r="C25" s="20"/>
      <c r="D25" s="20"/>
      <c r="E25" s="20"/>
      <c r="F25" s="19"/>
      <c r="G25" s="32"/>
      <c r="H25" s="18"/>
      <c r="I25" s="19"/>
      <c r="J25" s="57"/>
      <c r="K25" s="20"/>
      <c r="L25" s="20"/>
      <c r="M25" s="19"/>
      <c r="N25" s="18"/>
      <c r="O25" s="18"/>
      <c r="P25" s="31"/>
      <c r="Q25" s="20"/>
      <c r="R25" s="20"/>
      <c r="S25" s="20"/>
      <c r="T25" s="19"/>
      <c r="U25" s="32"/>
      <c r="V25" s="18"/>
      <c r="W25" s="19"/>
      <c r="X25" s="20"/>
      <c r="Y25" s="20"/>
      <c r="Z25" s="20"/>
      <c r="AA25" s="19"/>
      <c r="AB25" s="18"/>
      <c r="AC25" s="18"/>
      <c r="AD25" s="31"/>
      <c r="AE25" s="20"/>
      <c r="AF25" s="20"/>
      <c r="AG25" s="20"/>
      <c r="AH25" s="19"/>
      <c r="AI25" s="32"/>
      <c r="AJ25" s="18"/>
      <c r="AK25" s="19"/>
      <c r="AL25" s="20"/>
      <c r="AM25" s="20"/>
      <c r="AN25" s="20"/>
      <c r="AO25" s="19"/>
      <c r="AP25" s="18"/>
      <c r="AQ25" s="18"/>
      <c r="AR25" s="31"/>
      <c r="AS25" s="20"/>
      <c r="AT25" s="20"/>
      <c r="AU25" s="20"/>
      <c r="AV25" s="19"/>
      <c r="AW25" s="32"/>
      <c r="AX25" s="18"/>
      <c r="AY25" s="19"/>
      <c r="AZ25" s="20"/>
      <c r="BA25" s="20"/>
      <c r="BB25" s="20"/>
      <c r="BC25" s="19"/>
      <c r="BD25" s="18"/>
    </row>
    <row r="26" spans="1:56" s="22" customFormat="1" ht="24" customHeight="1">
      <c r="A26" s="21"/>
      <c r="B26" s="14"/>
      <c r="C26" s="15"/>
      <c r="D26" s="15"/>
      <c r="E26" s="15"/>
      <c r="F26" s="14"/>
      <c r="G26" s="21"/>
      <c r="H26" s="21"/>
      <c r="I26" s="14"/>
      <c r="J26" s="58"/>
      <c r="K26" s="15"/>
      <c r="L26" s="15"/>
      <c r="M26" s="14"/>
      <c r="N26" s="21"/>
      <c r="O26" s="21"/>
      <c r="P26" s="14"/>
      <c r="Q26" s="15"/>
      <c r="R26" s="15"/>
      <c r="S26" s="15"/>
      <c r="T26" s="14"/>
      <c r="U26" s="21"/>
      <c r="V26" s="21"/>
      <c r="W26" s="14"/>
      <c r="X26" s="15"/>
      <c r="Y26" s="15"/>
      <c r="Z26" s="15"/>
      <c r="AA26" s="14"/>
      <c r="AB26" s="21"/>
      <c r="AC26" s="21"/>
      <c r="AD26" s="14"/>
      <c r="AE26" s="15"/>
      <c r="AF26" s="15"/>
      <c r="AG26" s="15"/>
      <c r="AH26" s="14"/>
      <c r="AI26" s="21"/>
      <c r="AJ26" s="21"/>
      <c r="AK26" s="14"/>
      <c r="AL26" s="15"/>
      <c r="AM26" s="15"/>
      <c r="AN26" s="15"/>
      <c r="AO26" s="14"/>
      <c r="AP26" s="21"/>
      <c r="AQ26" s="21"/>
      <c r="AR26" s="14"/>
      <c r="AS26" s="15"/>
      <c r="AT26" s="15"/>
      <c r="AU26" s="15"/>
      <c r="AV26" s="14"/>
      <c r="AW26" s="21"/>
      <c r="AX26" s="21"/>
      <c r="AY26" s="14"/>
      <c r="AZ26" s="15"/>
      <c r="BA26" s="15"/>
      <c r="BB26" s="15"/>
      <c r="BC26" s="14"/>
      <c r="BD26" s="21"/>
    </row>
    <row r="30" ht="19.5" customHeight="1"/>
    <row r="35" ht="19.5" customHeight="1"/>
    <row r="36" ht="18" customHeight="1"/>
  </sheetData>
  <sheetProtection sheet="1" objects="1" scenarios="1" selectLockedCells="1"/>
  <mergeCells count="87">
    <mergeCell ref="AZ7:BB7"/>
    <mergeCell ref="AS13:AU13"/>
    <mergeCell ref="AZ13:BB13"/>
    <mergeCell ref="C19:E19"/>
    <mergeCell ref="J19:L19"/>
    <mergeCell ref="AS19:AU19"/>
    <mergeCell ref="AZ19:BB19"/>
    <mergeCell ref="AL13:AN13"/>
    <mergeCell ref="AL19:AN19"/>
    <mergeCell ref="AS7:AU7"/>
    <mergeCell ref="AZ4:BB4"/>
    <mergeCell ref="AS5:AU5"/>
    <mergeCell ref="AZ5:BB5"/>
    <mergeCell ref="AS6:AU6"/>
    <mergeCell ref="AZ6:BB6"/>
    <mergeCell ref="AS4:AU4"/>
    <mergeCell ref="AZ1:BB1"/>
    <mergeCell ref="AS2:AU2"/>
    <mergeCell ref="AZ2:BB2"/>
    <mergeCell ref="AS3:AU3"/>
    <mergeCell ref="AZ3:BB3"/>
    <mergeCell ref="AS1:AU1"/>
    <mergeCell ref="AL7:AN7"/>
    <mergeCell ref="J2:L2"/>
    <mergeCell ref="J3:L3"/>
    <mergeCell ref="J4:L4"/>
    <mergeCell ref="AE5:AG5"/>
    <mergeCell ref="Q6:S6"/>
    <mergeCell ref="AL5:AN5"/>
    <mergeCell ref="AE4:AG4"/>
    <mergeCell ref="AL4:AN4"/>
    <mergeCell ref="AL3:AN3"/>
    <mergeCell ref="C1:E1"/>
    <mergeCell ref="C13:E13"/>
    <mergeCell ref="J13:L13"/>
    <mergeCell ref="AE13:AG13"/>
    <mergeCell ref="AE7:AG7"/>
    <mergeCell ref="Q13:S13"/>
    <mergeCell ref="C7:E7"/>
    <mergeCell ref="J7:L7"/>
    <mergeCell ref="C5:E5"/>
    <mergeCell ref="X5:Z5"/>
    <mergeCell ref="H1:L1"/>
    <mergeCell ref="Q5:S5"/>
    <mergeCell ref="X1:Z1"/>
    <mergeCell ref="Q2:S2"/>
    <mergeCell ref="X3:Z3"/>
    <mergeCell ref="X4:Z4"/>
    <mergeCell ref="Q1:S1"/>
    <mergeCell ref="C2:E2"/>
    <mergeCell ref="C3:E3"/>
    <mergeCell ref="C4:E4"/>
    <mergeCell ref="AL6:AN6"/>
    <mergeCell ref="AE3:AG3"/>
    <mergeCell ref="C6:E6"/>
    <mergeCell ref="J6:L6"/>
    <mergeCell ref="J5:L5"/>
    <mergeCell ref="AE1:AG1"/>
    <mergeCell ref="AL1:AN1"/>
    <mergeCell ref="AE2:AG2"/>
    <mergeCell ref="AL2:AN2"/>
    <mergeCell ref="U16:V16"/>
    <mergeCell ref="Q19:S19"/>
    <mergeCell ref="X13:Z13"/>
    <mergeCell ref="AE6:AG6"/>
    <mergeCell ref="AI18:AJ18"/>
    <mergeCell ref="X2:Z2"/>
    <mergeCell ref="X19:Z19"/>
    <mergeCell ref="Q4:S4"/>
    <mergeCell ref="X6:Z6"/>
    <mergeCell ref="Q7:S7"/>
    <mergeCell ref="X7:Z7"/>
    <mergeCell ref="Q3:S3"/>
    <mergeCell ref="U14:V14"/>
    <mergeCell ref="U15:V15"/>
    <mergeCell ref="AI14:AJ14"/>
    <mergeCell ref="AI15:AJ15"/>
    <mergeCell ref="AI16:AJ16"/>
    <mergeCell ref="AI17:AJ17"/>
    <mergeCell ref="G18:H18"/>
    <mergeCell ref="U17:V17"/>
    <mergeCell ref="U18:V18"/>
    <mergeCell ref="AE19:AG19"/>
    <mergeCell ref="G15:H15"/>
    <mergeCell ref="G14:H14"/>
    <mergeCell ref="G16:H16"/>
    <mergeCell ref="G17:H17"/>
  </mergeCells>
  <conditionalFormatting sqref="AV8:AV12 AK8:AK12 BC8:BC12 AY8:AY12 AR8:AR12 F8:F12 I8:I12 B8:B12 M8:M12 P8:P12 T8:T12 W8:W12 AA8:AA12 AD8:AD12 AH8:AH12 AO8:AO12">
    <cfRule type="cellIs" priority="48" dxfId="0" operator="greaterThan" stopIfTrue="1">
      <formula>0</formula>
    </cfRule>
  </conditionalFormatting>
  <conditionalFormatting sqref="G16:G18 U16:U18 AI16:AI18">
    <cfRule type="cellIs" priority="39" dxfId="0" operator="greaterThan" stopIfTrue="1">
      <formula>0</formula>
    </cfRule>
  </conditionalFormatting>
  <conditionalFormatting sqref="G14:G15 U14:U15 AI14:AI15">
    <cfRule type="cellIs" priority="4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showRowColHeaders="0" zoomScale="75" zoomScaleNormal="75" workbookViewId="0" topLeftCell="A1">
      <pane ySplit="20" topLeftCell="BM21" activePane="bottomLeft" state="frozen"/>
      <selection pane="topLeft" activeCell="A1" sqref="A1"/>
      <selection pane="bottomLeft" activeCell="AH6" sqref="AH6"/>
    </sheetView>
  </sheetViews>
  <sheetFormatPr defaultColWidth="11.00390625" defaultRowHeight="12.75"/>
  <cols>
    <col min="1" max="1" width="3.00390625" style="4" customWidth="1"/>
    <col min="2" max="2" width="6.375" style="5" customWidth="1"/>
    <col min="3" max="3" width="14.625" style="5" customWidth="1"/>
    <col min="4" max="4" width="6.25390625" style="5" customWidth="1"/>
    <col min="5" max="5" width="16.875" style="5" customWidth="1"/>
    <col min="6" max="6" width="6.375" style="5" customWidth="1"/>
    <col min="7" max="8" width="3.00390625" style="4" customWidth="1"/>
    <col min="9" max="9" width="6.375" style="5" customWidth="1"/>
    <col min="10" max="10" width="14.625" style="5" customWidth="1"/>
    <col min="11" max="11" width="6.25390625" style="5" customWidth="1"/>
    <col min="12" max="12" width="16.875" style="5" customWidth="1"/>
    <col min="13" max="13" width="6.375" style="5" customWidth="1"/>
    <col min="14" max="15" width="3.00390625" style="4" customWidth="1"/>
    <col min="16" max="16" width="6.375" style="5" customWidth="1"/>
    <col min="17" max="17" width="14.625" style="5" customWidth="1"/>
    <col min="18" max="18" width="6.25390625" style="5" customWidth="1"/>
    <col min="19" max="19" width="16.875" style="5" customWidth="1"/>
    <col min="20" max="20" width="6.375" style="5" customWidth="1"/>
    <col min="21" max="22" width="3.00390625" style="4" customWidth="1"/>
    <col min="23" max="23" width="6.375" style="5" customWidth="1"/>
    <col min="24" max="24" width="14.625" style="5" customWidth="1"/>
    <col min="25" max="25" width="6.25390625" style="5" customWidth="1"/>
    <col min="26" max="26" width="16.875" style="5" customWidth="1"/>
    <col min="27" max="27" width="6.375" style="5" customWidth="1"/>
    <col min="28" max="29" width="3.00390625" style="4" customWidth="1"/>
    <col min="30" max="30" width="6.375" style="5" customWidth="1"/>
    <col min="31" max="31" width="14.625" style="5" customWidth="1"/>
    <col min="32" max="32" width="6.25390625" style="5" customWidth="1"/>
    <col min="33" max="33" width="16.875" style="5" customWidth="1"/>
    <col min="34" max="34" width="6.375" style="5" customWidth="1"/>
    <col min="35" max="36" width="3.00390625" style="4" customWidth="1"/>
    <col min="37" max="16384" width="10.75390625" style="6" customWidth="1"/>
  </cols>
  <sheetData>
    <row r="1" spans="1:36" s="3" customFormat="1" ht="36.75" customHeight="1">
      <c r="A1" s="1"/>
      <c r="B1" s="2"/>
      <c r="C1" s="96" t="s">
        <v>32</v>
      </c>
      <c r="D1" s="96"/>
      <c r="E1" s="96"/>
      <c r="F1" s="36" t="s">
        <v>5</v>
      </c>
      <c r="G1" s="24"/>
      <c r="H1" s="1"/>
      <c r="I1" s="2"/>
      <c r="J1" s="96" t="s">
        <v>34</v>
      </c>
      <c r="K1" s="96"/>
      <c r="L1" s="96"/>
      <c r="M1" s="36" t="s">
        <v>6</v>
      </c>
      <c r="N1" s="24"/>
      <c r="O1" s="1"/>
      <c r="P1" s="2"/>
      <c r="Q1" s="96" t="s">
        <v>33</v>
      </c>
      <c r="R1" s="96"/>
      <c r="S1" s="96"/>
      <c r="T1" s="36" t="s">
        <v>7</v>
      </c>
      <c r="U1" s="24"/>
      <c r="V1" s="1"/>
      <c r="W1" s="2"/>
      <c r="X1" s="96" t="s">
        <v>35</v>
      </c>
      <c r="Y1" s="96"/>
      <c r="Z1" s="96"/>
      <c r="AA1" s="36" t="s">
        <v>8</v>
      </c>
      <c r="AB1" s="24"/>
      <c r="AC1" s="1"/>
      <c r="AD1" s="2"/>
      <c r="AE1" s="96" t="s">
        <v>56</v>
      </c>
      <c r="AF1" s="96"/>
      <c r="AG1" s="96"/>
      <c r="AH1" s="36" t="s">
        <v>9</v>
      </c>
      <c r="AI1" s="24"/>
      <c r="AJ1" s="1"/>
    </row>
    <row r="2" spans="3:35" ht="24" customHeight="1">
      <c r="C2" s="97" t="e">
        <f>INDEX(C$18:C$22,E25)</f>
        <v>#N/A</v>
      </c>
      <c r="D2" s="97"/>
      <c r="E2" s="97"/>
      <c r="G2" s="25"/>
      <c r="J2" s="97" t="e">
        <f>INDEX(C$18:C$22,E26)</f>
        <v>#N/A</v>
      </c>
      <c r="K2" s="97"/>
      <c r="L2" s="97"/>
      <c r="N2" s="25"/>
      <c r="Q2" s="97" t="e">
        <f>INDEX(C$18:C$22,E27)</f>
        <v>#N/A</v>
      </c>
      <c r="R2" s="97"/>
      <c r="S2" s="97"/>
      <c r="U2" s="25"/>
      <c r="X2" s="97" t="e">
        <f>INDEX(C$18:C$22,E28)</f>
        <v>#N/A</v>
      </c>
      <c r="Y2" s="97"/>
      <c r="Z2" s="97"/>
      <c r="AB2" s="25"/>
      <c r="AE2" s="97" t="e">
        <f>INDEX(C$18:C$22,E29)</f>
        <v>#N/A</v>
      </c>
      <c r="AF2" s="97"/>
      <c r="AG2" s="97"/>
      <c r="AI2" s="25"/>
    </row>
    <row r="3" spans="3:35" ht="24" customHeight="1">
      <c r="C3" s="97" t="e">
        <f>INDEX(J$18:J$22,L25)</f>
        <v>#N/A</v>
      </c>
      <c r="D3" s="97"/>
      <c r="E3" s="97"/>
      <c r="G3" s="25"/>
      <c r="J3" s="97" t="e">
        <f>INDEX(J$18:J$22,L26)</f>
        <v>#N/A</v>
      </c>
      <c r="K3" s="97"/>
      <c r="L3" s="97"/>
      <c r="N3" s="25"/>
      <c r="Q3" s="97" t="e">
        <f>INDEX(J$18:J$22,L27)</f>
        <v>#N/A</v>
      </c>
      <c r="R3" s="97"/>
      <c r="S3" s="97"/>
      <c r="U3" s="25"/>
      <c r="X3" s="97" t="e">
        <f>INDEX(J$18:J$22,L28)</f>
        <v>#N/A</v>
      </c>
      <c r="Y3" s="97"/>
      <c r="Z3" s="97"/>
      <c r="AB3" s="25"/>
      <c r="AE3" s="97" t="e">
        <f>INDEX(J$18:J$22,L29)</f>
        <v>#N/A</v>
      </c>
      <c r="AF3" s="97"/>
      <c r="AG3" s="97"/>
      <c r="AI3" s="25"/>
    </row>
    <row r="4" spans="3:35" ht="24" customHeight="1">
      <c r="C4" s="97" t="e">
        <f>INDEX(Q$18:Q$22,S25)</f>
        <v>#N/A</v>
      </c>
      <c r="D4" s="97"/>
      <c r="E4" s="97"/>
      <c r="G4" s="25"/>
      <c r="J4" s="97" t="e">
        <f>INDEX(Q$18:Q$22,S26)</f>
        <v>#N/A</v>
      </c>
      <c r="K4" s="97"/>
      <c r="L4" s="97"/>
      <c r="N4" s="25"/>
      <c r="Q4" s="97" t="e">
        <f>INDEX(Q$18:Q$22,S27)</f>
        <v>#N/A</v>
      </c>
      <c r="R4" s="97"/>
      <c r="S4" s="97"/>
      <c r="U4" s="25"/>
      <c r="X4" s="97" t="e">
        <f>INDEX(Q$18:Q$22,S28)</f>
        <v>#N/A</v>
      </c>
      <c r="Y4" s="97"/>
      <c r="Z4" s="97"/>
      <c r="AB4" s="25"/>
      <c r="AE4" s="97" t="e">
        <f>INDEX(Q$18:Q$22,S29)</f>
        <v>#N/A</v>
      </c>
      <c r="AF4" s="97"/>
      <c r="AG4" s="97"/>
      <c r="AI4" s="25"/>
    </row>
    <row r="5" spans="7:35" ht="18">
      <c r="G5" s="25"/>
      <c r="N5" s="25"/>
      <c r="U5" s="25"/>
      <c r="AB5" s="25"/>
      <c r="AI5" s="25"/>
    </row>
    <row r="6" spans="1:36" ht="30.75" customHeight="1">
      <c r="A6" s="4">
        <f>IF(B6&gt;F6,1,0)</f>
        <v>0</v>
      </c>
      <c r="B6" s="23"/>
      <c r="C6" s="55" t="e">
        <f>C2</f>
        <v>#N/A</v>
      </c>
      <c r="D6" s="8"/>
      <c r="E6" s="84" t="e">
        <f>C3</f>
        <v>#N/A</v>
      </c>
      <c r="F6" s="23"/>
      <c r="G6" s="25">
        <f>IF(F6&gt;B6,1,0)</f>
        <v>0</v>
      </c>
      <c r="H6" s="4">
        <f>IF(I6&gt;M6,1,0)</f>
        <v>0</v>
      </c>
      <c r="I6" s="23"/>
      <c r="J6" s="55" t="e">
        <f>J2</f>
        <v>#N/A</v>
      </c>
      <c r="K6" s="8"/>
      <c r="L6" s="84" t="e">
        <f>J3</f>
        <v>#N/A</v>
      </c>
      <c r="M6" s="23"/>
      <c r="N6" s="25">
        <f>IF(M6&gt;I6,1,0)</f>
        <v>0</v>
      </c>
      <c r="O6" s="4">
        <f>IF(P6&gt;T6,1,0)</f>
        <v>0</v>
      </c>
      <c r="P6" s="23"/>
      <c r="Q6" s="55" t="e">
        <f>Q2</f>
        <v>#N/A</v>
      </c>
      <c r="R6" s="8"/>
      <c r="S6" s="84" t="e">
        <f>Q3</f>
        <v>#N/A</v>
      </c>
      <c r="T6" s="23"/>
      <c r="U6" s="25">
        <f>IF(T6&gt;P6,1,0)</f>
        <v>0</v>
      </c>
      <c r="V6" s="4">
        <f>IF(W6&gt;AA6,1,0)</f>
        <v>0</v>
      </c>
      <c r="W6" s="23"/>
      <c r="X6" s="55" t="e">
        <f>X2</f>
        <v>#N/A</v>
      </c>
      <c r="Y6" s="8"/>
      <c r="Z6" s="84" t="e">
        <f>X3</f>
        <v>#N/A</v>
      </c>
      <c r="AA6" s="23"/>
      <c r="AB6" s="25">
        <f>IF(AA6&gt;W6,1,0)</f>
        <v>0</v>
      </c>
      <c r="AC6" s="4">
        <f>IF(AD6&gt;AH6,1,0)</f>
        <v>0</v>
      </c>
      <c r="AD6" s="23"/>
      <c r="AE6" s="55" t="e">
        <f>AE2</f>
        <v>#N/A</v>
      </c>
      <c r="AF6" s="8"/>
      <c r="AG6" s="84" t="e">
        <f>AE3</f>
        <v>#N/A</v>
      </c>
      <c r="AH6" s="23"/>
      <c r="AI6" s="25">
        <f>IF(AH6&gt;AD6,1,0)</f>
        <v>0</v>
      </c>
      <c r="AJ6" s="4" t="e">
        <f>IF(#REF!&gt;#REF!,1,0)</f>
        <v>#REF!</v>
      </c>
    </row>
    <row r="7" spans="1:36" ht="30.75" customHeight="1">
      <c r="A7" s="4">
        <f>IF(B7&gt;F7,1,0)</f>
        <v>0</v>
      </c>
      <c r="B7" s="23"/>
      <c r="C7" s="55" t="e">
        <f>C2</f>
        <v>#N/A</v>
      </c>
      <c r="D7" s="8"/>
      <c r="E7" s="84" t="e">
        <f>C4</f>
        <v>#N/A</v>
      </c>
      <c r="F7" s="23"/>
      <c r="G7" s="25">
        <f>IF(F7&gt;B7,1,0)</f>
        <v>0</v>
      </c>
      <c r="H7" s="4">
        <f>IF(I7&gt;M7,1,0)</f>
        <v>0</v>
      </c>
      <c r="I7" s="23"/>
      <c r="J7" s="55" t="e">
        <f>J2</f>
        <v>#N/A</v>
      </c>
      <c r="K7" s="8"/>
      <c r="L7" s="84" t="e">
        <f>J4</f>
        <v>#N/A</v>
      </c>
      <c r="M7" s="23"/>
      <c r="N7" s="25">
        <f>IF(M7&gt;I7,1,0)</f>
        <v>0</v>
      </c>
      <c r="O7" s="4">
        <f>IF(P7&gt;T7,1,0)</f>
        <v>0</v>
      </c>
      <c r="P7" s="23"/>
      <c r="Q7" s="55" t="e">
        <f>Q2</f>
        <v>#N/A</v>
      </c>
      <c r="R7" s="8"/>
      <c r="S7" s="84" t="e">
        <f>Q4</f>
        <v>#N/A</v>
      </c>
      <c r="T7" s="23"/>
      <c r="U7" s="25">
        <f>IF(T7&gt;P7,1,0)</f>
        <v>0</v>
      </c>
      <c r="V7" s="4">
        <f>IF(W7&gt;AA7,1,0)</f>
        <v>0</v>
      </c>
      <c r="W7" s="23"/>
      <c r="X7" s="55" t="e">
        <f>X2</f>
        <v>#N/A</v>
      </c>
      <c r="Y7" s="8"/>
      <c r="Z7" s="84" t="e">
        <f>X4</f>
        <v>#N/A</v>
      </c>
      <c r="AA7" s="23"/>
      <c r="AB7" s="25">
        <f>IF(AA7&gt;W7,1,0)</f>
        <v>0</v>
      </c>
      <c r="AC7" s="4">
        <f>IF(AD7&gt;AH7,1,0)</f>
        <v>0</v>
      </c>
      <c r="AD7" s="23"/>
      <c r="AE7" s="55" t="e">
        <f>AE2</f>
        <v>#N/A</v>
      </c>
      <c r="AF7" s="8"/>
      <c r="AG7" s="84" t="e">
        <f>AE4</f>
        <v>#N/A</v>
      </c>
      <c r="AH7" s="23"/>
      <c r="AI7" s="25">
        <f>IF(AH7&gt;AD7,1,0)</f>
        <v>0</v>
      </c>
      <c r="AJ7" s="4" t="e">
        <f>IF(#REF!&gt;#REF!,1,0)</f>
        <v>#REF!</v>
      </c>
    </row>
    <row r="8" spans="1:36" ht="30.75" customHeight="1">
      <c r="A8" s="4">
        <f>IF(B8&gt;F8,1,0)</f>
        <v>0</v>
      </c>
      <c r="B8" s="23"/>
      <c r="C8" s="55" t="e">
        <f>C3</f>
        <v>#N/A</v>
      </c>
      <c r="D8" s="8"/>
      <c r="E8" s="84" t="e">
        <f>C4</f>
        <v>#N/A</v>
      </c>
      <c r="F8" s="23"/>
      <c r="G8" s="25">
        <f>IF(F8&gt;B8,1,0)</f>
        <v>0</v>
      </c>
      <c r="H8" s="4">
        <f>IF(I8&gt;M8,1,0)</f>
        <v>0</v>
      </c>
      <c r="I8" s="23"/>
      <c r="J8" s="55" t="e">
        <f>J3</f>
        <v>#N/A</v>
      </c>
      <c r="K8" s="8"/>
      <c r="L8" s="84" t="e">
        <f>J4</f>
        <v>#N/A</v>
      </c>
      <c r="M8" s="23"/>
      <c r="N8" s="25">
        <f>IF(M8&gt;I8,1,0)</f>
        <v>0</v>
      </c>
      <c r="O8" s="4">
        <f>IF(P8&gt;T8,1,0)</f>
        <v>0</v>
      </c>
      <c r="P8" s="23"/>
      <c r="Q8" s="55" t="e">
        <f>Q3</f>
        <v>#N/A</v>
      </c>
      <c r="R8" s="8"/>
      <c r="S8" s="84" t="e">
        <f>Q4</f>
        <v>#N/A</v>
      </c>
      <c r="T8" s="23"/>
      <c r="U8" s="25">
        <f>IF(T8&gt;P8,1,0)</f>
        <v>0</v>
      </c>
      <c r="V8" s="4">
        <f>IF(W8&gt;AA8,1,0)</f>
        <v>0</v>
      </c>
      <c r="W8" s="23"/>
      <c r="X8" s="55" t="e">
        <f>X3</f>
        <v>#N/A</v>
      </c>
      <c r="Y8" s="8"/>
      <c r="Z8" s="84" t="e">
        <f>X4</f>
        <v>#N/A</v>
      </c>
      <c r="AA8" s="23"/>
      <c r="AB8" s="25">
        <f>IF(AA8&gt;W8,1,0)</f>
        <v>0</v>
      </c>
      <c r="AC8" s="4">
        <f>IF(AD8&gt;AH8,1,0)</f>
        <v>0</v>
      </c>
      <c r="AD8" s="23"/>
      <c r="AE8" s="55" t="e">
        <f>AE3</f>
        <v>#N/A</v>
      </c>
      <c r="AF8" s="8"/>
      <c r="AG8" s="84" t="e">
        <f>AE4</f>
        <v>#N/A</v>
      </c>
      <c r="AH8" s="23"/>
      <c r="AI8" s="25">
        <f>IF(AH8&gt;AD8,1,0)</f>
        <v>0</v>
      </c>
      <c r="AJ8" s="4" t="e">
        <f>IF(#REF!&gt;#REF!,1,0)</f>
        <v>#REF!</v>
      </c>
    </row>
    <row r="9" spans="1:36" s="12" customFormat="1" ht="36" customHeight="1">
      <c r="A9" s="10"/>
      <c r="B9" s="11" t="s">
        <v>13</v>
      </c>
      <c r="C9" s="98" t="s">
        <v>4</v>
      </c>
      <c r="D9" s="98"/>
      <c r="E9" s="98"/>
      <c r="F9" s="11"/>
      <c r="G9" s="26"/>
      <c r="H9" s="10"/>
      <c r="I9" s="11" t="s">
        <v>13</v>
      </c>
      <c r="J9" s="98" t="s">
        <v>4</v>
      </c>
      <c r="K9" s="98"/>
      <c r="L9" s="98"/>
      <c r="M9" s="11"/>
      <c r="N9" s="26"/>
      <c r="O9" s="10"/>
      <c r="P9" s="11" t="s">
        <v>13</v>
      </c>
      <c r="Q9" s="98" t="s">
        <v>4</v>
      </c>
      <c r="R9" s="98"/>
      <c r="S9" s="98"/>
      <c r="T9" s="11"/>
      <c r="U9" s="26"/>
      <c r="V9" s="10"/>
      <c r="W9" s="11" t="s">
        <v>13</v>
      </c>
      <c r="X9" s="98" t="s">
        <v>4</v>
      </c>
      <c r="Y9" s="98"/>
      <c r="Z9" s="98"/>
      <c r="AA9" s="11"/>
      <c r="AB9" s="26"/>
      <c r="AC9" s="10"/>
      <c r="AD9" s="11" t="s">
        <v>13</v>
      </c>
      <c r="AE9" s="98" t="s">
        <v>4</v>
      </c>
      <c r="AF9" s="98"/>
      <c r="AG9" s="98"/>
      <c r="AH9" s="11"/>
      <c r="AI9" s="26"/>
      <c r="AJ9" s="10"/>
    </row>
    <row r="10" spans="1:36" s="70" customFormat="1" ht="30" customHeight="1">
      <c r="A10" s="65"/>
      <c r="B10" s="66">
        <f>A6+A7</f>
        <v>0</v>
      </c>
      <c r="C10" s="67" t="e">
        <f>C2</f>
        <v>#N/A</v>
      </c>
      <c r="D10" s="67" t="str">
        <f>IF(RANK(B10,B$10:B$12)=1,RANK(B10,B$10:B$12)&amp;"er",RANK(B10,B$10:B$12)&amp;"ème")</f>
        <v>1er</v>
      </c>
      <c r="F10" s="68">
        <f>IF(D$32=1,RANK(B10,B$10:B$12),RANK(B14,B$14:B$16))</f>
        <v>1</v>
      </c>
      <c r="G10" s="69"/>
      <c r="H10" s="65"/>
      <c r="I10" s="66">
        <f>H6+H7</f>
        <v>0</v>
      </c>
      <c r="J10" s="67" t="e">
        <f>J2</f>
        <v>#N/A</v>
      </c>
      <c r="K10" s="67" t="str">
        <f>IF(RANK(I10,I$10:I$12)=1,RANK(I10,I$10:I$12)&amp;"er",RANK(I10,I$10:I$12)&amp;"ème")</f>
        <v>1er</v>
      </c>
      <c r="M10" s="68">
        <f>IF(K$32=1,RANK(I10,I$10:I$12),RANK(I14,I$14:I$16))</f>
        <v>1</v>
      </c>
      <c r="N10" s="69"/>
      <c r="O10" s="65"/>
      <c r="P10" s="66">
        <f>O6+O7</f>
        <v>0</v>
      </c>
      <c r="Q10" s="67" t="e">
        <f>Q2</f>
        <v>#N/A</v>
      </c>
      <c r="R10" s="67" t="str">
        <f>IF(RANK(P10,P$10:P$12)=1,RANK(P10,P$10:P$12)&amp;"er",RANK(P10,P$10:P$12)&amp;"ème")</f>
        <v>1er</v>
      </c>
      <c r="T10" s="68">
        <f>IF(R$32=1,RANK(P10,P$10:P$12),RANK(P14,P$14:P$16))</f>
        <v>1</v>
      </c>
      <c r="U10" s="69"/>
      <c r="V10" s="65"/>
      <c r="W10" s="66">
        <f>V6+V7</f>
        <v>0</v>
      </c>
      <c r="X10" s="67" t="e">
        <f>X2</f>
        <v>#N/A</v>
      </c>
      <c r="Y10" s="67" t="str">
        <f>IF(RANK(W10,W$10:W$12)=1,RANK(W10,W$10:W$12)&amp;"er",RANK(W10,W$10:W$12)&amp;"ème")</f>
        <v>1er</v>
      </c>
      <c r="AA10" s="68">
        <f>IF(Y$32=1,RANK(W10,W$10:W$12),RANK(W14,W$14:W$16))</f>
        <v>1</v>
      </c>
      <c r="AB10" s="69"/>
      <c r="AC10" s="65"/>
      <c r="AD10" s="66">
        <f>AC6+AC7</f>
        <v>0</v>
      </c>
      <c r="AE10" s="67" t="e">
        <f>AE2</f>
        <v>#N/A</v>
      </c>
      <c r="AF10" s="67" t="str">
        <f>IF(RANK(AD10,AD$10:AD$12)=1,RANK(AD10,AD$10:AD$12)&amp;"er",RANK(AD10,AD$10:AD$12)&amp;"ème")</f>
        <v>1er</v>
      </c>
      <c r="AH10" s="68">
        <f>IF(AF$32=1,RANK(AD10,AD$10:AD$12),RANK(AD14,AD$14:AD$16))</f>
        <v>1</v>
      </c>
      <c r="AI10" s="69"/>
      <c r="AJ10" s="65"/>
    </row>
    <row r="11" spans="1:36" s="70" customFormat="1" ht="30" customHeight="1">
      <c r="A11" s="65"/>
      <c r="B11" s="66">
        <f>A8+G6</f>
        <v>0</v>
      </c>
      <c r="C11" s="67" t="e">
        <f>C3</f>
        <v>#N/A</v>
      </c>
      <c r="D11" s="67" t="str">
        <f>IF(RANK(B11,B$10:B$12)=1,RANK(B11,B$10:B$12)&amp;"er",RANK(B11,B$10:B$12)&amp;"ème")</f>
        <v>1er</v>
      </c>
      <c r="F11" s="68">
        <f>IF(D$32=1,RANK(B11,B$10:B$12),RANK(B15,B$14:B$16))</f>
        <v>1</v>
      </c>
      <c r="G11" s="69"/>
      <c r="H11" s="65"/>
      <c r="I11" s="66">
        <f>H8+N6</f>
        <v>0</v>
      </c>
      <c r="J11" s="67" t="e">
        <f>J3</f>
        <v>#N/A</v>
      </c>
      <c r="K11" s="67" t="str">
        <f>IF(RANK(I11,I$10:I$12)=1,RANK(I11,I$10:I$12)&amp;"er",RANK(I11,I$10:I$12)&amp;"ème")</f>
        <v>1er</v>
      </c>
      <c r="M11" s="68">
        <f>IF(K$32=1,RANK(I11,I$10:I$12),RANK(I15,I$14:I$16))</f>
        <v>1</v>
      </c>
      <c r="N11" s="69"/>
      <c r="O11" s="65"/>
      <c r="P11" s="66">
        <f>O8+U6</f>
        <v>0</v>
      </c>
      <c r="Q11" s="67" t="e">
        <f>Q3</f>
        <v>#N/A</v>
      </c>
      <c r="R11" s="67" t="str">
        <f>IF(RANK(P11,P$10:P$12)=1,RANK(P11,P$10:P$12)&amp;"er",RANK(P11,P$10:P$12)&amp;"ème")</f>
        <v>1er</v>
      </c>
      <c r="T11" s="68">
        <f>IF(R$32=1,RANK(P11,P$10:P$12),RANK(P15,P$14:P$16))</f>
        <v>1</v>
      </c>
      <c r="U11" s="69"/>
      <c r="V11" s="65"/>
      <c r="W11" s="66">
        <f>V8+AB6</f>
        <v>0</v>
      </c>
      <c r="X11" s="67" t="e">
        <f>X3</f>
        <v>#N/A</v>
      </c>
      <c r="Y11" s="67" t="str">
        <f>IF(RANK(W11,W$10:W$12)=1,RANK(W11,W$10:W$12)&amp;"er",RANK(W11,W$10:W$12)&amp;"ème")</f>
        <v>1er</v>
      </c>
      <c r="AA11" s="68">
        <f>IF(Y$32=1,RANK(W11,W$10:W$12),RANK(W15,W$14:W$16))</f>
        <v>1</v>
      </c>
      <c r="AB11" s="69"/>
      <c r="AC11" s="65"/>
      <c r="AD11" s="66">
        <f>AC8+AI6</f>
        <v>0</v>
      </c>
      <c r="AE11" s="67" t="e">
        <f>AE3</f>
        <v>#N/A</v>
      </c>
      <c r="AF11" s="67" t="str">
        <f>IF(RANK(AD11,AD$10:AD$12)=1,RANK(AD11,AD$10:AD$12)&amp;"er",RANK(AD11,AD$10:AD$12)&amp;"ème")</f>
        <v>1er</v>
      </c>
      <c r="AH11" s="68">
        <f>IF(AF$32=1,RANK(AD11,AD$10:AD$12),RANK(AD15,AD$14:AD$16))</f>
        <v>1</v>
      </c>
      <c r="AI11" s="69"/>
      <c r="AJ11" s="65"/>
    </row>
    <row r="12" spans="1:36" s="70" customFormat="1" ht="30" customHeight="1">
      <c r="A12" s="65"/>
      <c r="B12" s="66">
        <f>G7+G8</f>
        <v>0</v>
      </c>
      <c r="C12" s="67" t="e">
        <f>C4</f>
        <v>#N/A</v>
      </c>
      <c r="D12" s="67" t="str">
        <f>IF(RANK(B12,B$10:B$12)=1,RANK(B12,B$10:B$12)&amp;"er",RANK(B12,B$10:B$12)&amp;"ème")</f>
        <v>1er</v>
      </c>
      <c r="F12" s="68">
        <f>IF(D$32=1,RANK(B12,B$10:B$12),RANK(B16,B$14:B$16))</f>
        <v>1</v>
      </c>
      <c r="G12" s="69"/>
      <c r="H12" s="65"/>
      <c r="I12" s="66">
        <f>N7+N8</f>
        <v>0</v>
      </c>
      <c r="J12" s="67" t="e">
        <f>J4</f>
        <v>#N/A</v>
      </c>
      <c r="K12" s="67" t="str">
        <f>IF(RANK(I12,I$10:I$12)=1,RANK(I12,I$10:I$12)&amp;"er",RANK(I12,I$10:I$12)&amp;"ème")</f>
        <v>1er</v>
      </c>
      <c r="M12" s="68">
        <f>IF(K$32=1,RANK(I12,I$10:I$12),RANK(I16,I$14:I$16))</f>
        <v>1</v>
      </c>
      <c r="N12" s="69"/>
      <c r="O12" s="65"/>
      <c r="P12" s="66">
        <f>U7+U8</f>
        <v>0</v>
      </c>
      <c r="Q12" s="67" t="e">
        <f>Q4</f>
        <v>#N/A</v>
      </c>
      <c r="R12" s="67" t="str">
        <f>IF(RANK(P12,P$10:P$12)=1,RANK(P12,P$10:P$12)&amp;"er",RANK(P12,P$10:P$12)&amp;"ème")</f>
        <v>1er</v>
      </c>
      <c r="T12" s="68">
        <f>IF(R$32=1,RANK(P12,P$10:P$12),RANK(P16,P$14:P$16))</f>
        <v>1</v>
      </c>
      <c r="U12" s="69"/>
      <c r="V12" s="65"/>
      <c r="W12" s="66">
        <f>AB7+AB8</f>
        <v>0</v>
      </c>
      <c r="X12" s="67" t="e">
        <f>X4</f>
        <v>#N/A</v>
      </c>
      <c r="Y12" s="67" t="str">
        <f>IF(RANK(W12,W$10:W$12)=1,RANK(W12,W$10:W$12)&amp;"er",RANK(W12,W$10:W$12)&amp;"ème")</f>
        <v>1er</v>
      </c>
      <c r="AA12" s="68">
        <f>IF(Y$32=1,RANK(W12,W$10:W$12),RANK(W16,W$14:W$16))</f>
        <v>1</v>
      </c>
      <c r="AB12" s="69"/>
      <c r="AC12" s="65"/>
      <c r="AD12" s="66">
        <f>AI7+AI8</f>
        <v>0</v>
      </c>
      <c r="AE12" s="67" t="e">
        <f>AE4</f>
        <v>#N/A</v>
      </c>
      <c r="AF12" s="67" t="str">
        <f>IF(RANK(AD12,AD$10:AD$12)=1,RANK(AD12,AD$10:AD$12)&amp;"er",RANK(AD12,AD$10:AD$12)&amp;"ème")</f>
        <v>1er</v>
      </c>
      <c r="AH12" s="68">
        <f>IF(AF$32=1,RANK(AD12,AD$10:AD$12),RANK(AD16,AD$14:AD$16))</f>
        <v>1</v>
      </c>
      <c r="AI12" s="69"/>
      <c r="AJ12" s="65"/>
    </row>
    <row r="13" spans="1:36" s="22" customFormat="1" ht="30" customHeight="1">
      <c r="A13" s="21"/>
      <c r="B13" s="11" t="s">
        <v>15</v>
      </c>
      <c r="C13" s="99" t="s">
        <v>14</v>
      </c>
      <c r="D13" s="99"/>
      <c r="E13" s="99"/>
      <c r="F13" s="14"/>
      <c r="G13" s="28"/>
      <c r="H13" s="21"/>
      <c r="I13" s="11" t="s">
        <v>15</v>
      </c>
      <c r="J13" s="99" t="s">
        <v>14</v>
      </c>
      <c r="K13" s="99"/>
      <c r="L13" s="99"/>
      <c r="M13" s="14"/>
      <c r="N13" s="28"/>
      <c r="O13" s="21"/>
      <c r="P13" s="11" t="s">
        <v>15</v>
      </c>
      <c r="Q13" s="99" t="s">
        <v>14</v>
      </c>
      <c r="R13" s="99"/>
      <c r="S13" s="99"/>
      <c r="T13" s="14"/>
      <c r="U13" s="28"/>
      <c r="V13" s="21"/>
      <c r="W13" s="11" t="s">
        <v>15</v>
      </c>
      <c r="X13" s="99" t="s">
        <v>14</v>
      </c>
      <c r="Y13" s="99"/>
      <c r="Z13" s="99"/>
      <c r="AA13" s="14"/>
      <c r="AB13" s="28"/>
      <c r="AC13" s="21"/>
      <c r="AD13" s="11" t="s">
        <v>15</v>
      </c>
      <c r="AE13" s="99" t="s">
        <v>14</v>
      </c>
      <c r="AF13" s="99"/>
      <c r="AG13" s="99"/>
      <c r="AH13" s="14"/>
      <c r="AI13" s="28"/>
      <c r="AJ13" s="21"/>
    </row>
    <row r="14" spans="1:36" s="70" customFormat="1" ht="30" customHeight="1">
      <c r="A14" s="65"/>
      <c r="B14" s="67">
        <f>B6+B7-F6-F7</f>
        <v>0</v>
      </c>
      <c r="C14" s="67" t="e">
        <f>C10</f>
        <v>#N/A</v>
      </c>
      <c r="D14" s="67" t="str">
        <f>IF(RANK(B14,B$14:B$16)=1,RANK(B14,B$14:B$16)&amp;"er",RANK(B14,B$14:B$16)&amp;"ème")</f>
        <v>1er</v>
      </c>
      <c r="E14" s="71"/>
      <c r="F14" s="71"/>
      <c r="G14" s="69"/>
      <c r="H14" s="65"/>
      <c r="I14" s="67">
        <f>I6+I7-M6-M7</f>
        <v>0</v>
      </c>
      <c r="J14" s="67" t="e">
        <f>J10</f>
        <v>#N/A</v>
      </c>
      <c r="K14" s="67" t="str">
        <f>IF(RANK(I14,I$14:I$16)=1,RANK(I14,I$14:I$16)&amp;"er",RANK(I14,I$14:I$16)&amp;"ème")</f>
        <v>1er</v>
      </c>
      <c r="L14" s="71"/>
      <c r="M14" s="71"/>
      <c r="N14" s="69"/>
      <c r="O14" s="65"/>
      <c r="P14" s="67">
        <f>P6+P7-T6-T7</f>
        <v>0</v>
      </c>
      <c r="Q14" s="67" t="e">
        <f>Q10</f>
        <v>#N/A</v>
      </c>
      <c r="R14" s="67" t="str">
        <f>IF(RANK(P14,P$14:P$16)=1,RANK(P14,P$14:P$16)&amp;"er",RANK(P14,P$14:P$16)&amp;"ème")</f>
        <v>1er</v>
      </c>
      <c r="S14" s="71"/>
      <c r="T14" s="71"/>
      <c r="U14" s="69"/>
      <c r="V14" s="65"/>
      <c r="W14" s="67">
        <f>W6+W7-AA6-AA7</f>
        <v>0</v>
      </c>
      <c r="X14" s="67" t="e">
        <f>X10</f>
        <v>#N/A</v>
      </c>
      <c r="Y14" s="67" t="str">
        <f>IF(RANK(W14,W$14:W$16)=1,RANK(W14,W$14:W$16)&amp;"er",RANK(W14,W$14:W$16)&amp;"ème")</f>
        <v>1er</v>
      </c>
      <c r="Z14" s="71"/>
      <c r="AA14" s="71"/>
      <c r="AB14" s="69"/>
      <c r="AC14" s="65"/>
      <c r="AD14" s="67">
        <f>AD6+AD7-AH6-AH7</f>
        <v>0</v>
      </c>
      <c r="AE14" s="67" t="e">
        <f>AE10</f>
        <v>#N/A</v>
      </c>
      <c r="AF14" s="67" t="str">
        <f>IF(RANK(AD14,AD$14:AD$16)=1,RANK(AD14,AD$14:AD$16)&amp;"er",RANK(AD14,AD$14:AD$16)&amp;"ème")</f>
        <v>1er</v>
      </c>
      <c r="AG14" s="71"/>
      <c r="AH14" s="71"/>
      <c r="AI14" s="69"/>
      <c r="AJ14" s="65"/>
    </row>
    <row r="15" spans="1:36" s="70" customFormat="1" ht="30" customHeight="1">
      <c r="A15" s="65"/>
      <c r="B15" s="67">
        <f>F6+B8-B6-F8</f>
        <v>0</v>
      </c>
      <c r="C15" s="67" t="e">
        <f>C11</f>
        <v>#N/A</v>
      </c>
      <c r="D15" s="67" t="str">
        <f>IF(RANK(B15,B$14:B$16)=1,RANK(B15,B$14:B$16)&amp;"er",RANK(B15,B$14:B$16)&amp;"ème")</f>
        <v>1er</v>
      </c>
      <c r="E15" s="71"/>
      <c r="F15" s="71"/>
      <c r="G15" s="69"/>
      <c r="H15" s="65"/>
      <c r="I15" s="67">
        <f>M6+I8-I6-M8</f>
        <v>0</v>
      </c>
      <c r="J15" s="67" t="e">
        <f>J11</f>
        <v>#N/A</v>
      </c>
      <c r="K15" s="67" t="str">
        <f>IF(RANK(I15,I$14:I$16)=1,RANK(I15,I$14:I$16)&amp;"er",RANK(I15,I$14:I$16)&amp;"ème")</f>
        <v>1er</v>
      </c>
      <c r="L15" s="71"/>
      <c r="M15" s="71"/>
      <c r="N15" s="69"/>
      <c r="O15" s="65"/>
      <c r="P15" s="67">
        <f>T6+P8-P6-T8</f>
        <v>0</v>
      </c>
      <c r="Q15" s="67" t="e">
        <f>Q11</f>
        <v>#N/A</v>
      </c>
      <c r="R15" s="67" t="str">
        <f>IF(RANK(P15,P$14:P$16)=1,RANK(P15,P$14:P$16)&amp;"er",RANK(P15,P$14:P$16)&amp;"ème")</f>
        <v>1er</v>
      </c>
      <c r="S15" s="71"/>
      <c r="T15" s="71"/>
      <c r="U15" s="69"/>
      <c r="V15" s="65"/>
      <c r="W15" s="67">
        <f>AA6+W8-W6-AA8</f>
        <v>0</v>
      </c>
      <c r="X15" s="67" t="e">
        <f>X11</f>
        <v>#N/A</v>
      </c>
      <c r="Y15" s="67" t="str">
        <f>IF(RANK(W15,W$14:W$16)=1,RANK(W15,W$14:W$16)&amp;"er",RANK(W15,W$14:W$16)&amp;"ème")</f>
        <v>1er</v>
      </c>
      <c r="Z15" s="71"/>
      <c r="AA15" s="71"/>
      <c r="AB15" s="69"/>
      <c r="AC15" s="65"/>
      <c r="AD15" s="67">
        <f>AH6+AD8-AD6-AH8</f>
        <v>0</v>
      </c>
      <c r="AE15" s="67" t="e">
        <f>AE11</f>
        <v>#N/A</v>
      </c>
      <c r="AF15" s="67" t="str">
        <f>IF(RANK(AD15,AD$14:AD$16)=1,RANK(AD15,AD$14:AD$16)&amp;"er",RANK(AD15,AD$14:AD$16)&amp;"ème")</f>
        <v>1er</v>
      </c>
      <c r="AG15" s="71"/>
      <c r="AH15" s="71"/>
      <c r="AI15" s="69"/>
      <c r="AJ15" s="65"/>
    </row>
    <row r="16" spans="1:36" s="70" customFormat="1" ht="30" customHeight="1">
      <c r="A16" s="65"/>
      <c r="B16" s="67">
        <f>F8+F7-B7-B8</f>
        <v>0</v>
      </c>
      <c r="C16" s="67" t="e">
        <f>C12</f>
        <v>#N/A</v>
      </c>
      <c r="D16" s="67" t="str">
        <f>IF(RANK(B16,B$14:B$16)=1,RANK(B16,B$14:B$16)&amp;"er",RANK(B16,B$14:B$16)&amp;"ème")</f>
        <v>1er</v>
      </c>
      <c r="E16" s="71"/>
      <c r="F16" s="71"/>
      <c r="G16" s="69"/>
      <c r="H16" s="65"/>
      <c r="I16" s="67">
        <f>M8+M7-I7-I8</f>
        <v>0</v>
      </c>
      <c r="J16" s="67" t="e">
        <f>J12</f>
        <v>#N/A</v>
      </c>
      <c r="K16" s="67" t="str">
        <f>IF(RANK(I16,I$14:I$16)=1,RANK(I16,I$14:I$16)&amp;"er",RANK(I16,I$14:I$16)&amp;"ème")</f>
        <v>1er</v>
      </c>
      <c r="L16" s="71"/>
      <c r="M16" s="71"/>
      <c r="N16" s="69"/>
      <c r="O16" s="65"/>
      <c r="P16" s="67">
        <f>T8+T7-P7-P8</f>
        <v>0</v>
      </c>
      <c r="Q16" s="67" t="e">
        <f>Q12</f>
        <v>#N/A</v>
      </c>
      <c r="R16" s="67" t="str">
        <f>IF(RANK(P16,P$14:P$16)=1,RANK(P16,P$14:P$16)&amp;"er",RANK(P16,P$14:P$16)&amp;"ème")</f>
        <v>1er</v>
      </c>
      <c r="S16" s="71"/>
      <c r="T16" s="71"/>
      <c r="U16" s="69"/>
      <c r="V16" s="65"/>
      <c r="W16" s="67">
        <f>AA8+AA7-W7-W8</f>
        <v>0</v>
      </c>
      <c r="X16" s="67" t="e">
        <f>X12</f>
        <v>#N/A</v>
      </c>
      <c r="Y16" s="67" t="str">
        <f>IF(RANK(W16,W$14:W$16)=1,RANK(W16,W$14:W$16)&amp;"er",RANK(W16,W$14:W$16)&amp;"ème")</f>
        <v>1er</v>
      </c>
      <c r="Z16" s="71"/>
      <c r="AA16" s="71"/>
      <c r="AB16" s="69"/>
      <c r="AC16" s="65"/>
      <c r="AD16" s="67">
        <f>AH8+AH7-AD7-AD8</f>
        <v>0</v>
      </c>
      <c r="AE16" s="67" t="e">
        <f>AE12</f>
        <v>#N/A</v>
      </c>
      <c r="AF16" s="67" t="str">
        <f>IF(RANK(AD16,AD$14:AD$16)=1,RANK(AD16,AD$14:AD$16)&amp;"er",RANK(AD16,AD$14:AD$16)&amp;"ème")</f>
        <v>1er</v>
      </c>
      <c r="AG16" s="71"/>
      <c r="AH16" s="71"/>
      <c r="AI16" s="69"/>
      <c r="AJ16" s="65"/>
    </row>
    <row r="17" spans="1:36" s="22" customFormat="1" ht="24" customHeight="1">
      <c r="A17" s="21"/>
      <c r="B17" s="14"/>
      <c r="C17" s="15"/>
      <c r="D17" s="15"/>
      <c r="E17" s="15"/>
      <c r="F17" s="14"/>
      <c r="G17" s="28"/>
      <c r="H17" s="21"/>
      <c r="I17" s="14"/>
      <c r="J17" s="15"/>
      <c r="K17" s="15"/>
      <c r="L17" s="15"/>
      <c r="M17" s="14"/>
      <c r="N17" s="28"/>
      <c r="O17" s="21"/>
      <c r="P17" s="14"/>
      <c r="Q17" s="15"/>
      <c r="R17" s="15"/>
      <c r="S17" s="15"/>
      <c r="T17" s="14"/>
      <c r="U17" s="28"/>
      <c r="V17" s="21"/>
      <c r="W17" s="14"/>
      <c r="X17" s="15"/>
      <c r="Y17" s="15"/>
      <c r="Z17" s="15"/>
      <c r="AA17" s="14"/>
      <c r="AB17" s="28"/>
      <c r="AC17" s="21"/>
      <c r="AD17" s="14"/>
      <c r="AE17" s="15"/>
      <c r="AF17" s="15"/>
      <c r="AG17" s="15"/>
      <c r="AH17" s="14"/>
      <c r="AI17" s="28"/>
      <c r="AJ17" s="21"/>
    </row>
    <row r="18" spans="2:34" s="39" customFormat="1" ht="39" customHeight="1">
      <c r="B18" s="40">
        <f>COUNTIF(B10:B12,1)</f>
        <v>0</v>
      </c>
      <c r="C18" s="41" t="str">
        <f>'3Poules de 5'!C20</f>
        <v>CRUSEILLES</v>
      </c>
      <c r="D18" s="41">
        <f>'3Poules de 5'!K20</f>
      </c>
      <c r="E18" s="41"/>
      <c r="F18" s="40">
        <f>D18</f>
      </c>
      <c r="I18" s="40">
        <f>COUNTIF(I10:I12,1)</f>
        <v>0</v>
      </c>
      <c r="J18" s="41" t="str">
        <f>'3Poules de 5'!Q20</f>
        <v>POISY1</v>
      </c>
      <c r="K18" s="41">
        <f>'3Poules de 5'!Y20</f>
      </c>
      <c r="L18" s="41"/>
      <c r="M18" s="40">
        <f>K18</f>
      </c>
      <c r="P18" s="40">
        <f>COUNTIF(P10:P12,1)</f>
        <v>0</v>
      </c>
      <c r="Q18" s="41" t="str">
        <f>'3Poules de 5'!AE20</f>
        <v>ST JORIOZ1</v>
      </c>
      <c r="R18" s="41">
        <f>'3Poules de 5'!AM20</f>
      </c>
      <c r="S18" s="41"/>
      <c r="T18" s="40">
        <f>R18</f>
      </c>
      <c r="W18" s="40">
        <f>COUNTIF(W10:W12,1)</f>
        <v>0</v>
      </c>
      <c r="X18" s="41"/>
      <c r="Y18" s="41"/>
      <c r="Z18" s="41"/>
      <c r="AA18" s="40"/>
      <c r="AD18" s="40">
        <f>COUNTIF(AD10:AD12,1)</f>
        <v>0</v>
      </c>
      <c r="AE18" s="41"/>
      <c r="AF18" s="41"/>
      <c r="AG18" s="41"/>
      <c r="AH18" s="40"/>
    </row>
    <row r="19" spans="2:34" s="39" customFormat="1" ht="39" customHeight="1">
      <c r="B19" s="40"/>
      <c r="C19" s="41" t="str">
        <f>'3Poules de 5'!C21</f>
        <v>BARRATTES1</v>
      </c>
      <c r="D19" s="41">
        <f>'3Poules de 5'!K21</f>
      </c>
      <c r="E19" s="41"/>
      <c r="F19" s="40">
        <f>D19</f>
      </c>
      <c r="I19" s="40"/>
      <c r="J19" s="41" t="str">
        <f>'3Poules de 5'!Q21</f>
        <v>BLANCHARD1</v>
      </c>
      <c r="K19" s="41">
        <f>'3Poules de 5'!Y21</f>
      </c>
      <c r="L19" s="41"/>
      <c r="M19" s="40">
        <f>K19</f>
      </c>
      <c r="P19" s="40"/>
      <c r="Q19" s="41" t="str">
        <f>'3Poules de 5'!AE21</f>
        <v>SEYNOD</v>
      </c>
      <c r="R19" s="41">
        <f>'3Poules de 5'!AM21</f>
      </c>
      <c r="S19" s="41"/>
      <c r="T19" s="40">
        <f>R19</f>
      </c>
      <c r="W19" s="40"/>
      <c r="X19" s="41"/>
      <c r="Y19" s="41"/>
      <c r="Z19" s="41"/>
      <c r="AA19" s="40"/>
      <c r="AD19" s="40"/>
      <c r="AE19" s="41"/>
      <c r="AF19" s="41"/>
      <c r="AG19" s="41"/>
      <c r="AH19" s="40"/>
    </row>
    <row r="20" spans="2:34" s="39" customFormat="1" ht="39" customHeight="1">
      <c r="B20" s="40"/>
      <c r="C20" s="41" t="str">
        <f>'3Poules de 5'!C22</f>
        <v>FRANGY</v>
      </c>
      <c r="D20" s="41">
        <f>'3Poules de 5'!K22</f>
      </c>
      <c r="E20" s="41"/>
      <c r="F20" s="40">
        <f>D20</f>
      </c>
      <c r="I20" s="40"/>
      <c r="J20" s="41" t="str">
        <f>'3Poules de 5'!Q22</f>
        <v>FAVERGES</v>
      </c>
      <c r="K20" s="41">
        <f>'3Poules de 5'!Y22</f>
      </c>
      <c r="L20" s="41"/>
      <c r="M20" s="40">
        <f>K20</f>
      </c>
      <c r="P20" s="40"/>
      <c r="Q20" s="41" t="str">
        <f>'3Poules de 5'!AE22</f>
        <v>BALMETTES</v>
      </c>
      <c r="R20" s="41">
        <f>'3Poules de 5'!AM22</f>
      </c>
      <c r="S20" s="41"/>
      <c r="T20" s="40">
        <f>R20</f>
      </c>
      <c r="W20" s="40"/>
      <c r="X20" s="41"/>
      <c r="Y20" s="41"/>
      <c r="Z20" s="41"/>
      <c r="AA20" s="40"/>
      <c r="AD20" s="40"/>
      <c r="AE20" s="41"/>
      <c r="AF20" s="41"/>
      <c r="AG20" s="41"/>
      <c r="AH20" s="40"/>
    </row>
    <row r="21" spans="2:34" s="39" customFormat="1" ht="39" customHeight="1">
      <c r="B21" s="40"/>
      <c r="C21" s="41" t="str">
        <f>'3Poules de 5'!C23</f>
        <v>BLANCHARD2</v>
      </c>
      <c r="D21" s="41">
        <f>'3Poules de 5'!K23</f>
      </c>
      <c r="E21" s="41"/>
      <c r="F21" s="40">
        <f>D21</f>
      </c>
      <c r="I21" s="40"/>
      <c r="J21" s="41" t="str">
        <f>'3Poules de 5'!Q23</f>
        <v>ST JORIOZ2</v>
      </c>
      <c r="K21" s="41">
        <f>'3Poules de 5'!Y23</f>
      </c>
      <c r="L21" s="41"/>
      <c r="M21" s="40">
        <f>K21</f>
      </c>
      <c r="P21" s="40"/>
      <c r="Q21" s="41" t="str">
        <f>'3Poules de 5'!AE23</f>
        <v>MEYTHET</v>
      </c>
      <c r="R21" s="41">
        <f>'3Poules de 5'!AM23</f>
      </c>
      <c r="S21" s="41"/>
      <c r="T21" s="40">
        <f>R21</f>
      </c>
      <c r="W21" s="40"/>
      <c r="X21" s="41"/>
      <c r="Y21" s="41"/>
      <c r="Z21" s="41"/>
      <c r="AA21" s="40"/>
      <c r="AD21" s="40"/>
      <c r="AE21" s="41"/>
      <c r="AF21" s="41"/>
      <c r="AG21" s="41"/>
      <c r="AH21" s="40"/>
    </row>
    <row r="22" spans="2:34" s="39" customFormat="1" ht="39" customHeight="1">
      <c r="B22" s="40"/>
      <c r="C22" s="41" t="str">
        <f>'3Poules de 5'!C24</f>
        <v>POISY2</v>
      </c>
      <c r="D22" s="41">
        <f>'3Poules de 5'!K24</f>
      </c>
      <c r="E22" s="41"/>
      <c r="F22" s="40">
        <f>D22</f>
      </c>
      <c r="I22" s="40"/>
      <c r="J22" s="41" t="str">
        <f>'3Poules de 5'!Q24</f>
        <v>BARRATTES2</v>
      </c>
      <c r="K22" s="41">
        <f>'3Poules de 5'!Y24</f>
      </c>
      <c r="L22" s="41"/>
      <c r="M22" s="40">
        <f>K22</f>
      </c>
      <c r="P22" s="40"/>
      <c r="Q22" s="41" t="str">
        <f>'3Poules de 5'!AE24</f>
        <v>BLANCHARD3</v>
      </c>
      <c r="R22" s="41">
        <f>'3Poules de 5'!AM24</f>
      </c>
      <c r="S22" s="41"/>
      <c r="T22" s="40">
        <f>R22</f>
      </c>
      <c r="W22" s="40"/>
      <c r="X22" s="41"/>
      <c r="Y22" s="41"/>
      <c r="Z22" s="41"/>
      <c r="AA22" s="40"/>
      <c r="AD22" s="40"/>
      <c r="AE22" s="41"/>
      <c r="AF22" s="41"/>
      <c r="AG22" s="41"/>
      <c r="AH22" s="40"/>
    </row>
    <row r="23" spans="2:34" s="42" customFormat="1" ht="19.5" customHeight="1">
      <c r="B23" s="43"/>
      <c r="C23" s="43"/>
      <c r="D23" s="43"/>
      <c r="E23" s="43"/>
      <c r="F23" s="43"/>
      <c r="I23" s="43"/>
      <c r="J23" s="43"/>
      <c r="K23" s="43"/>
      <c r="L23" s="43"/>
      <c r="M23" s="43"/>
      <c r="P23" s="43"/>
      <c r="Q23" s="43"/>
      <c r="R23" s="43"/>
      <c r="S23" s="43"/>
      <c r="T23" s="43"/>
      <c r="W23" s="43"/>
      <c r="X23" s="43"/>
      <c r="Y23" s="43"/>
      <c r="Z23" s="43"/>
      <c r="AA23" s="43"/>
      <c r="AD23" s="43"/>
      <c r="AE23" s="43"/>
      <c r="AF23" s="43"/>
      <c r="AG23" s="43"/>
      <c r="AH23" s="43"/>
    </row>
    <row r="24" spans="2:34" s="42" customFormat="1" ht="18">
      <c r="B24" s="43"/>
      <c r="C24" s="43"/>
      <c r="D24" s="43"/>
      <c r="E24" s="43"/>
      <c r="F24" s="43"/>
      <c r="I24" s="43"/>
      <c r="J24" s="43"/>
      <c r="K24" s="43"/>
      <c r="L24" s="43"/>
      <c r="M24" s="43"/>
      <c r="P24" s="43"/>
      <c r="Q24" s="43"/>
      <c r="R24" s="43"/>
      <c r="S24" s="43"/>
      <c r="T24" s="43"/>
      <c r="W24" s="43"/>
      <c r="X24" s="43"/>
      <c r="Y24" s="43"/>
      <c r="Z24" s="43"/>
      <c r="AA24" s="43"/>
      <c r="AD24" s="43"/>
      <c r="AE24" s="43"/>
      <c r="AF24" s="43"/>
      <c r="AG24" s="43"/>
      <c r="AH24" s="43"/>
    </row>
    <row r="25" spans="2:34" s="42" customFormat="1" ht="18">
      <c r="B25" s="43"/>
      <c r="C25" s="43">
        <v>1</v>
      </c>
      <c r="D25" s="43" t="s">
        <v>36</v>
      </c>
      <c r="E25" s="85" t="e">
        <f>MATCH(C25,F$18:F$22,0)</f>
        <v>#N/A</v>
      </c>
      <c r="F25" s="43"/>
      <c r="I25" s="43"/>
      <c r="J25" s="43">
        <v>1</v>
      </c>
      <c r="K25" s="43" t="s">
        <v>36</v>
      </c>
      <c r="L25" s="85" t="e">
        <f>MATCH(J25,M$18:M$22,0)</f>
        <v>#N/A</v>
      </c>
      <c r="M25" s="43"/>
      <c r="P25" s="43"/>
      <c r="Q25" s="43">
        <v>1</v>
      </c>
      <c r="R25" s="43" t="s">
        <v>36</v>
      </c>
      <c r="S25" s="85" t="e">
        <f>MATCH(Q25,T$18:T$22,0)</f>
        <v>#N/A</v>
      </c>
      <c r="T25" s="43"/>
      <c r="W25" s="43"/>
      <c r="X25" s="43"/>
      <c r="Y25" s="43"/>
      <c r="Z25" s="43"/>
      <c r="AA25" s="43"/>
      <c r="AD25" s="43"/>
      <c r="AE25" s="43"/>
      <c r="AF25" s="43"/>
      <c r="AG25" s="43"/>
      <c r="AH25" s="43"/>
    </row>
    <row r="26" spans="2:34" s="42" customFormat="1" ht="18">
      <c r="B26" s="43"/>
      <c r="C26" s="43">
        <v>2</v>
      </c>
      <c r="D26" s="43" t="s">
        <v>40</v>
      </c>
      <c r="E26" s="85" t="e">
        <f>MATCH(C26,F$18:F$22,0)</f>
        <v>#N/A</v>
      </c>
      <c r="F26" s="43"/>
      <c r="I26" s="43"/>
      <c r="J26" s="43">
        <v>2</v>
      </c>
      <c r="K26" s="43" t="s">
        <v>40</v>
      </c>
      <c r="L26" s="85" t="e">
        <f>MATCH(J26,M$18:M$22,0)</f>
        <v>#N/A</v>
      </c>
      <c r="M26" s="43"/>
      <c r="P26" s="43"/>
      <c r="Q26" s="43">
        <v>2</v>
      </c>
      <c r="R26" s="43" t="s">
        <v>40</v>
      </c>
      <c r="S26" s="85" t="e">
        <f>MATCH(Q26,T$18:T$22,0)</f>
        <v>#N/A</v>
      </c>
      <c r="T26" s="43"/>
      <c r="W26" s="43"/>
      <c r="X26" s="43"/>
      <c r="Y26" s="43"/>
      <c r="Z26" s="43"/>
      <c r="AA26" s="43"/>
      <c r="AD26" s="43"/>
      <c r="AE26" s="43"/>
      <c r="AF26" s="43"/>
      <c r="AG26" s="43"/>
      <c r="AH26" s="43"/>
    </row>
    <row r="27" spans="2:34" s="42" customFormat="1" ht="18">
      <c r="B27" s="43"/>
      <c r="C27" s="43">
        <v>3</v>
      </c>
      <c r="D27" s="43" t="s">
        <v>37</v>
      </c>
      <c r="E27" s="85" t="e">
        <f>MATCH(C27,F$18:F$22,0)</f>
        <v>#N/A</v>
      </c>
      <c r="F27" s="43"/>
      <c r="I27" s="43"/>
      <c r="J27" s="43">
        <v>3</v>
      </c>
      <c r="K27" s="43" t="s">
        <v>37</v>
      </c>
      <c r="L27" s="85" t="e">
        <f>MATCH(J27,M$18:M$22,0)</f>
        <v>#N/A</v>
      </c>
      <c r="M27" s="43"/>
      <c r="P27" s="43"/>
      <c r="Q27" s="43">
        <v>3</v>
      </c>
      <c r="R27" s="43" t="s">
        <v>37</v>
      </c>
      <c r="S27" s="85" t="e">
        <f>MATCH(Q27,T$18:T$22,0)</f>
        <v>#N/A</v>
      </c>
      <c r="T27" s="43"/>
      <c r="W27" s="43"/>
      <c r="X27" s="43"/>
      <c r="Y27" s="43"/>
      <c r="Z27" s="43"/>
      <c r="AA27" s="43"/>
      <c r="AD27" s="43"/>
      <c r="AE27" s="43"/>
      <c r="AF27" s="43"/>
      <c r="AG27" s="43"/>
      <c r="AH27" s="43"/>
    </row>
    <row r="28" spans="2:34" s="42" customFormat="1" ht="19.5" customHeight="1">
      <c r="B28" s="43"/>
      <c r="C28" s="43">
        <v>4</v>
      </c>
      <c r="D28" s="43" t="s">
        <v>38</v>
      </c>
      <c r="E28" s="85" t="e">
        <f>MATCH(C28,F$18:F$22,0)</f>
        <v>#N/A</v>
      </c>
      <c r="F28" s="43"/>
      <c r="I28" s="43"/>
      <c r="J28" s="43">
        <v>4</v>
      </c>
      <c r="K28" s="43" t="s">
        <v>38</v>
      </c>
      <c r="L28" s="85" t="e">
        <f>MATCH(J28,M$18:M$22,0)</f>
        <v>#N/A</v>
      </c>
      <c r="M28" s="43"/>
      <c r="P28" s="43"/>
      <c r="Q28" s="43">
        <v>4</v>
      </c>
      <c r="R28" s="43" t="s">
        <v>38</v>
      </c>
      <c r="S28" s="85" t="e">
        <f>MATCH(Q28,T$18:T$22,0)</f>
        <v>#N/A</v>
      </c>
      <c r="T28" s="43"/>
      <c r="W28" s="43"/>
      <c r="X28" s="43"/>
      <c r="Y28" s="43"/>
      <c r="Z28" s="43"/>
      <c r="AA28" s="43"/>
      <c r="AD28" s="43"/>
      <c r="AE28" s="43"/>
      <c r="AF28" s="43"/>
      <c r="AG28" s="43"/>
      <c r="AH28" s="43"/>
    </row>
    <row r="29" spans="2:34" s="42" customFormat="1" ht="18" customHeight="1">
      <c r="B29" s="43"/>
      <c r="C29" s="43">
        <v>5</v>
      </c>
      <c r="D29" s="43" t="s">
        <v>39</v>
      </c>
      <c r="E29" s="85" t="e">
        <f>MATCH(C29,F$18:F$22,0)</f>
        <v>#N/A</v>
      </c>
      <c r="F29" s="43"/>
      <c r="I29" s="43"/>
      <c r="J29" s="43">
        <v>5</v>
      </c>
      <c r="K29" s="43" t="s">
        <v>39</v>
      </c>
      <c r="L29" s="85" t="e">
        <f>MATCH(J29,M$18:M$22,0)</f>
        <v>#N/A</v>
      </c>
      <c r="M29" s="43"/>
      <c r="P29" s="43"/>
      <c r="Q29" s="43">
        <v>5</v>
      </c>
      <c r="R29" s="43" t="s">
        <v>39</v>
      </c>
      <c r="S29" s="85" t="e">
        <f>MATCH(Q29,T$18:T$22,0)</f>
        <v>#N/A</v>
      </c>
      <c r="T29" s="43"/>
      <c r="W29" s="43"/>
      <c r="X29" s="43"/>
      <c r="Y29" s="43"/>
      <c r="Z29" s="43"/>
      <c r="AA29" s="43"/>
      <c r="AD29" s="43"/>
      <c r="AE29" s="43"/>
      <c r="AF29" s="43"/>
      <c r="AG29" s="43"/>
      <c r="AH29" s="43"/>
    </row>
    <row r="30" spans="2:34" s="42" customFormat="1" ht="18">
      <c r="B30" s="43"/>
      <c r="C30" s="43"/>
      <c r="D30" s="43"/>
      <c r="E30" s="43"/>
      <c r="F30" s="43"/>
      <c r="I30" s="43"/>
      <c r="J30" s="43"/>
      <c r="K30" s="43"/>
      <c r="L30" s="43"/>
      <c r="M30" s="43"/>
      <c r="P30" s="43"/>
      <c r="Q30" s="43"/>
      <c r="R30" s="43"/>
      <c r="S30" s="43"/>
      <c r="T30" s="43"/>
      <c r="W30" s="43"/>
      <c r="X30" s="43"/>
      <c r="Y30" s="43"/>
      <c r="Z30" s="43"/>
      <c r="AA30" s="43"/>
      <c r="AD30" s="43"/>
      <c r="AE30" s="43"/>
      <c r="AF30" s="43"/>
      <c r="AG30" s="43"/>
      <c r="AH30" s="43"/>
    </row>
    <row r="31" spans="2:34" s="42" customFormat="1" ht="18">
      <c r="B31" s="43"/>
      <c r="C31" s="43"/>
      <c r="D31" s="43"/>
      <c r="E31" s="43"/>
      <c r="F31" s="43"/>
      <c r="I31" s="43"/>
      <c r="J31" s="43"/>
      <c r="K31" s="43"/>
      <c r="L31" s="43"/>
      <c r="M31" s="43"/>
      <c r="P31" s="43"/>
      <c r="Q31" s="43"/>
      <c r="R31" s="43"/>
      <c r="S31" s="43"/>
      <c r="T31" s="43"/>
      <c r="W31" s="43"/>
      <c r="X31" s="43"/>
      <c r="Y31" s="43"/>
      <c r="Z31" s="43"/>
      <c r="AA31" s="43"/>
      <c r="AD31" s="43"/>
      <c r="AE31" s="43"/>
      <c r="AF31" s="43"/>
      <c r="AG31" s="43"/>
      <c r="AH31" s="43"/>
    </row>
    <row r="32" spans="2:34" s="42" customFormat="1" ht="18">
      <c r="B32" s="43">
        <f>B10</f>
        <v>0</v>
      </c>
      <c r="C32" s="43"/>
      <c r="D32" s="43">
        <f>COUNTIF(B32:B34,1)</f>
        <v>0</v>
      </c>
      <c r="E32" s="43"/>
      <c r="F32" s="43"/>
      <c r="I32" s="43">
        <f>I10</f>
        <v>0</v>
      </c>
      <c r="J32" s="43"/>
      <c r="K32" s="43">
        <f>COUNTIF(I32:I34,1)</f>
        <v>0</v>
      </c>
      <c r="L32" s="43"/>
      <c r="M32" s="43"/>
      <c r="P32" s="43">
        <f>P10</f>
        <v>0</v>
      </c>
      <c r="Q32" s="43"/>
      <c r="R32" s="43">
        <f>COUNTIF(P32:P34,1)</f>
        <v>0</v>
      </c>
      <c r="S32" s="43"/>
      <c r="T32" s="43"/>
      <c r="W32" s="43">
        <f>W10</f>
        <v>0</v>
      </c>
      <c r="X32" s="43"/>
      <c r="Y32" s="43">
        <f>COUNTIF(W32:W34,1)</f>
        <v>0</v>
      </c>
      <c r="Z32" s="43"/>
      <c r="AA32" s="43"/>
      <c r="AD32" s="43">
        <f>AD10</f>
        <v>0</v>
      </c>
      <c r="AE32" s="43"/>
      <c r="AF32" s="43">
        <f>COUNTIF(AD32:AD34,1)</f>
        <v>0</v>
      </c>
      <c r="AG32" s="43"/>
      <c r="AH32" s="43"/>
    </row>
    <row r="33" spans="2:30" s="42" customFormat="1" ht="18">
      <c r="B33" s="43">
        <f>B11</f>
        <v>0</v>
      </c>
      <c r="I33" s="43">
        <f>I11</f>
        <v>0</v>
      </c>
      <c r="P33" s="43">
        <f>P11</f>
        <v>0</v>
      </c>
      <c r="W33" s="43">
        <f>W11</f>
        <v>0</v>
      </c>
      <c r="AD33" s="43">
        <f>AD11</f>
        <v>0</v>
      </c>
    </row>
    <row r="34" spans="2:30" s="42" customFormat="1" ht="18">
      <c r="B34" s="43">
        <f>B12</f>
        <v>0</v>
      </c>
      <c r="I34" s="43">
        <f>I12</f>
        <v>0</v>
      </c>
      <c r="P34" s="43">
        <f>P12</f>
        <v>0</v>
      </c>
      <c r="W34" s="43">
        <f>W12</f>
        <v>0</v>
      </c>
      <c r="AD34" s="43">
        <f>AD12</f>
        <v>0</v>
      </c>
    </row>
    <row r="35" spans="2:34" s="42" customFormat="1" ht="18">
      <c r="B35" s="43"/>
      <c r="C35" s="43"/>
      <c r="D35" s="43"/>
      <c r="E35" s="43"/>
      <c r="F35" s="43"/>
      <c r="I35" s="43"/>
      <c r="J35" s="43"/>
      <c r="K35" s="43"/>
      <c r="L35" s="43"/>
      <c r="M35" s="43"/>
      <c r="P35" s="43"/>
      <c r="Q35" s="43"/>
      <c r="R35" s="43"/>
      <c r="S35" s="43"/>
      <c r="T35" s="43"/>
      <c r="W35" s="43"/>
      <c r="X35" s="43"/>
      <c r="Y35" s="43"/>
      <c r="Z35" s="43"/>
      <c r="AA35" s="43"/>
      <c r="AD35" s="43"/>
      <c r="AE35" s="43"/>
      <c r="AF35" s="43"/>
      <c r="AG35" s="43"/>
      <c r="AH35" s="43"/>
    </row>
  </sheetData>
  <sheetProtection sheet="1" objects="1" scenarios="1" selectLockedCells="1"/>
  <mergeCells count="30">
    <mergeCell ref="AE13:AG13"/>
    <mergeCell ref="AE9:AG9"/>
    <mergeCell ref="X13:Z13"/>
    <mergeCell ref="Q3:S3"/>
    <mergeCell ref="Q4:S4"/>
    <mergeCell ref="X9:Z9"/>
    <mergeCell ref="C9:E9"/>
    <mergeCell ref="J9:L9"/>
    <mergeCell ref="Q9:S9"/>
    <mergeCell ref="C13:E13"/>
    <mergeCell ref="J13:L13"/>
    <mergeCell ref="Q13:S13"/>
    <mergeCell ref="J3:L3"/>
    <mergeCell ref="J4:L4"/>
    <mergeCell ref="C1:E1"/>
    <mergeCell ref="Q1:S1"/>
    <mergeCell ref="Q2:S2"/>
    <mergeCell ref="C3:E3"/>
    <mergeCell ref="J2:L2"/>
    <mergeCell ref="J1:L1"/>
    <mergeCell ref="AE1:AG1"/>
    <mergeCell ref="X1:Z1"/>
    <mergeCell ref="X2:Z2"/>
    <mergeCell ref="C4:E4"/>
    <mergeCell ref="AE4:AG4"/>
    <mergeCell ref="AE2:AG2"/>
    <mergeCell ref="AE3:AG3"/>
    <mergeCell ref="C2:E2"/>
    <mergeCell ref="X3:Z3"/>
    <mergeCell ref="X4:Z4"/>
  </mergeCells>
  <conditionalFormatting sqref="AD6:AD8 B6:B8 W6:W8 F6:F8 I6:I8 M6:M8 T6:T8 P6:P8 AA6:AA8 AH6:AH8">
    <cfRule type="cellIs" priority="10" dxfId="0" operator="greaterThan" stopIfTrue="1">
      <formula>0</formula>
    </cfRule>
  </conditionalFormatting>
  <conditionalFormatting sqref="D10:D12 K10:K12 R10:R12 Y10:Y12 AF10:AF12">
    <cfRule type="expression" priority="2" dxfId="30" stopIfTrue="1">
      <formula>B$18=1</formula>
    </cfRule>
  </conditionalFormatting>
  <conditionalFormatting sqref="D14:D16 K14:K16 R14:R16 Y14:Y16 AF14:AF16">
    <cfRule type="expression" priority="3" dxfId="30" stopIfTrue="1">
      <formula>B$18=3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showGridLines="0" showRowColHeaders="0" workbookViewId="0" topLeftCell="A1">
      <pane xSplit="15" ySplit="66" topLeftCell="P67" activePane="bottomRight" state="frozen"/>
      <selection pane="topLeft" activeCell="A1" sqref="A1"/>
      <selection pane="topRight" activeCell="P1" sqref="P1"/>
      <selection pane="bottomLeft" activeCell="A67" sqref="A67"/>
      <selection pane="bottomRight" activeCell="K7" sqref="K7"/>
    </sheetView>
  </sheetViews>
  <sheetFormatPr defaultColWidth="11.00390625" defaultRowHeight="12.75"/>
  <cols>
    <col min="2" max="5" width="0" style="0" hidden="1" customWidth="1"/>
    <col min="6" max="7" width="10.75390625" style="0" hidden="1" customWidth="1"/>
    <col min="9" max="9" width="16.875" style="48" customWidth="1"/>
  </cols>
  <sheetData>
    <row r="2" spans="8:10" ht="15">
      <c r="H2" s="100" t="s">
        <v>55</v>
      </c>
      <c r="I2" s="100"/>
      <c r="J2" s="100"/>
    </row>
    <row r="5" spans="2:9" ht="18" customHeight="1">
      <c r="B5" s="44" t="e">
        <f>FINALES!C14</f>
        <v>#N/A</v>
      </c>
      <c r="C5" s="44">
        <f>FINALES!F10</f>
        <v>1</v>
      </c>
      <c r="E5" t="s">
        <v>36</v>
      </c>
      <c r="F5">
        <f>C5</f>
        <v>1</v>
      </c>
      <c r="G5">
        <f>MATCH(1,F$5:F$7,0)</f>
        <v>1</v>
      </c>
      <c r="H5" s="49" t="s">
        <v>36</v>
      </c>
      <c r="I5" s="50" t="e">
        <f>INDEX(B5:B7,G5)</f>
        <v>#N/A</v>
      </c>
    </row>
    <row r="6" spans="2:9" ht="18" customHeight="1">
      <c r="B6" s="44" t="e">
        <f>FINALES!C15</f>
        <v>#N/A</v>
      </c>
      <c r="C6" s="44">
        <f>FINALES!F11</f>
        <v>1</v>
      </c>
      <c r="E6" t="s">
        <v>41</v>
      </c>
      <c r="F6">
        <f aca="true" t="shared" si="0" ref="F6:F19">C6</f>
        <v>1</v>
      </c>
      <c r="G6" t="e">
        <f>MATCH(2,F$5:F$7,0)</f>
        <v>#N/A</v>
      </c>
      <c r="H6" s="49" t="s">
        <v>41</v>
      </c>
      <c r="I6" s="50" t="e">
        <f>INDEX(B5:B7,G6)</f>
        <v>#N/A</v>
      </c>
    </row>
    <row r="7" spans="2:9" ht="18" customHeight="1">
      <c r="B7" s="44" t="e">
        <f>FINALES!C16</f>
        <v>#N/A</v>
      </c>
      <c r="C7" s="44">
        <f>FINALES!F12</f>
        <v>1</v>
      </c>
      <c r="E7" t="s">
        <v>42</v>
      </c>
      <c r="F7">
        <f t="shared" si="0"/>
        <v>1</v>
      </c>
      <c r="G7" t="e">
        <f>MATCH(3,F$5:F$7,0)</f>
        <v>#N/A</v>
      </c>
      <c r="H7" s="49" t="s">
        <v>42</v>
      </c>
      <c r="I7" s="50" t="e">
        <f>INDEX(B5:B7,G7)</f>
        <v>#N/A</v>
      </c>
    </row>
    <row r="8" spans="2:9" ht="18" customHeight="1">
      <c r="B8" s="45" t="e">
        <f>FINALES!J14</f>
        <v>#N/A</v>
      </c>
      <c r="C8" s="45">
        <f>FINALES!M10</f>
        <v>1</v>
      </c>
      <c r="E8" t="s">
        <v>43</v>
      </c>
      <c r="F8">
        <f t="shared" si="0"/>
        <v>1</v>
      </c>
      <c r="G8">
        <f>MATCH(1,F$8:F$10,0)</f>
        <v>1</v>
      </c>
      <c r="H8" s="49" t="s">
        <v>43</v>
      </c>
      <c r="I8" s="50" t="e">
        <f>INDEX(B8:B10,G8)</f>
        <v>#N/A</v>
      </c>
    </row>
    <row r="9" spans="2:9" ht="18" customHeight="1">
      <c r="B9" s="45" t="e">
        <f>FINALES!J15</f>
        <v>#N/A</v>
      </c>
      <c r="C9" s="45">
        <f>FINALES!M11</f>
        <v>1</v>
      </c>
      <c r="E9" t="s">
        <v>44</v>
      </c>
      <c r="F9">
        <f t="shared" si="0"/>
        <v>1</v>
      </c>
      <c r="G9" t="e">
        <f>MATCH(2,F$8:F$10,0)</f>
        <v>#N/A</v>
      </c>
      <c r="H9" s="49" t="s">
        <v>44</v>
      </c>
      <c r="I9" s="50" t="e">
        <f>INDEX(B8:B10,G9)</f>
        <v>#N/A</v>
      </c>
    </row>
    <row r="10" spans="2:9" ht="18" customHeight="1">
      <c r="B10" s="45" t="e">
        <f>FINALES!J16</f>
        <v>#N/A</v>
      </c>
      <c r="C10" s="45">
        <f>FINALES!M12</f>
        <v>1</v>
      </c>
      <c r="E10" t="s">
        <v>45</v>
      </c>
      <c r="F10">
        <f t="shared" si="0"/>
        <v>1</v>
      </c>
      <c r="G10" t="e">
        <f>MATCH(3,F$8:F$10,0)</f>
        <v>#N/A</v>
      </c>
      <c r="H10" s="49" t="s">
        <v>45</v>
      </c>
      <c r="I10" s="50" t="e">
        <f>INDEX(B8:B10,G10)</f>
        <v>#N/A</v>
      </c>
    </row>
    <row r="11" spans="2:9" ht="18" customHeight="1">
      <c r="B11" t="e">
        <f>FINALES!Q10</f>
        <v>#N/A</v>
      </c>
      <c r="C11">
        <f>FINALES!T10</f>
        <v>1</v>
      </c>
      <c r="E11" t="s">
        <v>46</v>
      </c>
      <c r="F11">
        <f t="shared" si="0"/>
        <v>1</v>
      </c>
      <c r="G11">
        <f>MATCH(1,F$11:F$13,0)</f>
        <v>1</v>
      </c>
      <c r="H11" s="49" t="s">
        <v>46</v>
      </c>
      <c r="I11" s="50" t="e">
        <f>INDEX(B11:B13,G11)</f>
        <v>#N/A</v>
      </c>
    </row>
    <row r="12" spans="2:9" ht="18" customHeight="1">
      <c r="B12" t="e">
        <f>FINALES!Q11</f>
        <v>#N/A</v>
      </c>
      <c r="C12">
        <f>FINALES!T11</f>
        <v>1</v>
      </c>
      <c r="E12" t="s">
        <v>47</v>
      </c>
      <c r="F12">
        <f t="shared" si="0"/>
        <v>1</v>
      </c>
      <c r="G12" t="e">
        <f>MATCH(2,F$11:F$13,0)</f>
        <v>#N/A</v>
      </c>
      <c r="H12" s="49" t="s">
        <v>47</v>
      </c>
      <c r="I12" s="50" t="e">
        <f>INDEX(B11:B13,G12)</f>
        <v>#N/A</v>
      </c>
    </row>
    <row r="13" spans="2:9" ht="18" customHeight="1">
      <c r="B13" t="e">
        <f>FINALES!Q12</f>
        <v>#N/A</v>
      </c>
      <c r="C13">
        <f>FINALES!T12</f>
        <v>1</v>
      </c>
      <c r="E13" t="s">
        <v>48</v>
      </c>
      <c r="F13">
        <f t="shared" si="0"/>
        <v>1</v>
      </c>
      <c r="G13" t="e">
        <f>MATCH(3,F$11:F$13,0)</f>
        <v>#N/A</v>
      </c>
      <c r="H13" s="49" t="s">
        <v>48</v>
      </c>
      <c r="I13" s="50" t="e">
        <f>INDEX(B11:B13,G13)</f>
        <v>#N/A</v>
      </c>
    </row>
    <row r="14" spans="2:9" ht="18" customHeight="1">
      <c r="B14" s="46" t="e">
        <f>FINALES!X10</f>
        <v>#N/A</v>
      </c>
      <c r="C14" s="46">
        <f>FINALES!AA10</f>
        <v>1</v>
      </c>
      <c r="E14" t="s">
        <v>49</v>
      </c>
      <c r="F14">
        <f t="shared" si="0"/>
        <v>1</v>
      </c>
      <c r="G14">
        <f>MATCH(1,F$14:F$16,0)</f>
        <v>1</v>
      </c>
      <c r="H14" s="49" t="s">
        <v>49</v>
      </c>
      <c r="I14" s="50" t="e">
        <f>INDEX(B14:B16,G14)</f>
        <v>#N/A</v>
      </c>
    </row>
    <row r="15" spans="2:9" ht="18" customHeight="1">
      <c r="B15" s="46" t="e">
        <f>FINALES!X11</f>
        <v>#N/A</v>
      </c>
      <c r="C15" s="46">
        <f>FINALES!AA11</f>
        <v>1</v>
      </c>
      <c r="E15" t="s">
        <v>50</v>
      </c>
      <c r="F15">
        <f t="shared" si="0"/>
        <v>1</v>
      </c>
      <c r="G15" t="e">
        <f>MATCH(2,F$14:F$16,0)</f>
        <v>#N/A</v>
      </c>
      <c r="H15" s="49" t="s">
        <v>50</v>
      </c>
      <c r="I15" s="50" t="e">
        <f>INDEX(B14:B16,G15)</f>
        <v>#N/A</v>
      </c>
    </row>
    <row r="16" spans="2:9" ht="18" customHeight="1">
      <c r="B16" s="46" t="e">
        <f>FINALES!X12</f>
        <v>#N/A</v>
      </c>
      <c r="C16" s="46">
        <f>FINALES!AA12</f>
        <v>1</v>
      </c>
      <c r="E16" t="s">
        <v>51</v>
      </c>
      <c r="F16">
        <f t="shared" si="0"/>
        <v>1</v>
      </c>
      <c r="G16" t="e">
        <f>MATCH(3,F$14:F$16,0)</f>
        <v>#N/A</v>
      </c>
      <c r="H16" s="49" t="s">
        <v>51</v>
      </c>
      <c r="I16" s="50" t="e">
        <f>INDEX(B14:B16,G16)</f>
        <v>#N/A</v>
      </c>
    </row>
    <row r="17" spans="2:9" ht="18" customHeight="1">
      <c r="B17" s="47" t="e">
        <f>FINALES!AE10</f>
        <v>#N/A</v>
      </c>
      <c r="C17" s="47">
        <f>FINALES!AH10</f>
        <v>1</v>
      </c>
      <c r="E17" t="s">
        <v>52</v>
      </c>
      <c r="F17">
        <f t="shared" si="0"/>
        <v>1</v>
      </c>
      <c r="G17">
        <f>MATCH(1,F$17:F$19,0)</f>
        <v>1</v>
      </c>
      <c r="H17" s="49" t="s">
        <v>52</v>
      </c>
      <c r="I17" s="50" t="e">
        <f>INDEX(B17:B19,G17)</f>
        <v>#N/A</v>
      </c>
    </row>
    <row r="18" spans="2:9" ht="18" customHeight="1">
      <c r="B18" s="47" t="e">
        <f>FINALES!AE11</f>
        <v>#N/A</v>
      </c>
      <c r="C18" s="47">
        <f>FINALES!AH11</f>
        <v>1</v>
      </c>
      <c r="E18" t="s">
        <v>53</v>
      </c>
      <c r="F18">
        <f t="shared" si="0"/>
        <v>1</v>
      </c>
      <c r="G18" t="e">
        <f>MATCH(2,F$17:F$19,0)</f>
        <v>#N/A</v>
      </c>
      <c r="H18" s="49" t="s">
        <v>53</v>
      </c>
      <c r="I18" s="50" t="e">
        <f>INDEX(B17:B19,G18)</f>
        <v>#N/A</v>
      </c>
    </row>
    <row r="19" spans="2:9" ht="18" customHeight="1">
      <c r="B19" s="47" t="e">
        <f>FINALES!AE12</f>
        <v>#N/A</v>
      </c>
      <c r="C19" s="47">
        <f>FINALES!AH12</f>
        <v>1</v>
      </c>
      <c r="E19" t="s">
        <v>54</v>
      </c>
      <c r="F19">
        <f t="shared" si="0"/>
        <v>1</v>
      </c>
      <c r="G19" t="e">
        <f>MATCH(3,F$17:F$19,0)</f>
        <v>#N/A</v>
      </c>
      <c r="H19" s="49" t="s">
        <v>54</v>
      </c>
      <c r="I19" s="50" t="e">
        <f>INDEX(B17:B19,G19)</f>
        <v>#N/A</v>
      </c>
    </row>
  </sheetData>
  <sheetProtection sheet="1" objects="1" scenarios="1" selectLockedCells="1"/>
  <mergeCells count="1">
    <mergeCell ref="H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Absences</cp:lastModifiedBy>
  <cp:lastPrinted>2012-04-28T09:20:40Z</cp:lastPrinted>
  <dcterms:created xsi:type="dcterms:W3CDTF">2012-04-28T06:59:37Z</dcterms:created>
  <dcterms:modified xsi:type="dcterms:W3CDTF">2016-05-13T16:55:34Z</dcterms:modified>
  <cp:category/>
  <cp:version/>
  <cp:contentType/>
  <cp:contentStatus/>
</cp:coreProperties>
</file>